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ROINFRA\TED inovação CCR e POLI\Licitação R02\"/>
    </mc:Choice>
  </mc:AlternateContent>
  <bookViews>
    <workbookView xWindow="0" yWindow="0" windowWidth="28800" windowHeight="12435"/>
  </bookViews>
  <sheets>
    <sheet name="Orçamento Sintético" sheetId="1" r:id="rId1"/>
    <sheet name="Cronograma Físico-Financeiro" sheetId="2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K80" i="1" l="1"/>
  <c r="J80" i="1"/>
  <c r="L80" i="1" s="1"/>
  <c r="I80" i="1"/>
  <c r="K79" i="1"/>
  <c r="J79" i="1"/>
  <c r="I79" i="1"/>
  <c r="K78" i="1"/>
  <c r="J78" i="1"/>
  <c r="I78" i="1"/>
  <c r="K77" i="1"/>
  <c r="J77" i="1"/>
  <c r="L77" i="1" s="1"/>
  <c r="I77" i="1"/>
  <c r="K76" i="1"/>
  <c r="J76" i="1"/>
  <c r="L76" i="1" s="1"/>
  <c r="I76" i="1"/>
  <c r="K74" i="1"/>
  <c r="J74" i="1"/>
  <c r="L74" i="1" s="1"/>
  <c r="I74" i="1"/>
  <c r="K73" i="1"/>
  <c r="J73" i="1"/>
  <c r="I73" i="1"/>
  <c r="K72" i="1"/>
  <c r="J72" i="1"/>
  <c r="L72" i="1" s="1"/>
  <c r="I72" i="1"/>
  <c r="K71" i="1"/>
  <c r="J71" i="1"/>
  <c r="L71" i="1" s="1"/>
  <c r="I71" i="1"/>
  <c r="K69" i="1"/>
  <c r="J69" i="1"/>
  <c r="L69" i="1" s="1"/>
  <c r="I69" i="1"/>
  <c r="K68" i="1"/>
  <c r="J68" i="1"/>
  <c r="I68" i="1"/>
  <c r="K67" i="1"/>
  <c r="J67" i="1"/>
  <c r="L67" i="1" s="1"/>
  <c r="I67" i="1"/>
  <c r="K66" i="1"/>
  <c r="J66" i="1"/>
  <c r="L66" i="1" s="1"/>
  <c r="I66" i="1"/>
  <c r="K64" i="1"/>
  <c r="J64" i="1"/>
  <c r="L64" i="1" s="1"/>
  <c r="L63" i="1" s="1"/>
  <c r="I64" i="1"/>
  <c r="I56" i="1"/>
  <c r="J56" i="1"/>
  <c r="K56" i="1"/>
  <c r="L56" i="1"/>
  <c r="I57" i="1"/>
  <c r="J57" i="1"/>
  <c r="K57" i="1"/>
  <c r="L57" i="1"/>
  <c r="I58" i="1"/>
  <c r="J58" i="1"/>
  <c r="K58" i="1"/>
  <c r="L58" i="1"/>
  <c r="J59" i="1"/>
  <c r="L59" i="1" s="1"/>
  <c r="K59" i="1"/>
  <c r="I60" i="1"/>
  <c r="J60" i="1"/>
  <c r="L60" i="1" s="1"/>
  <c r="K60" i="1"/>
  <c r="I61" i="1"/>
  <c r="J61" i="1"/>
  <c r="L61" i="1" s="1"/>
  <c r="K61" i="1"/>
  <c r="K55" i="1"/>
  <c r="J55" i="1"/>
  <c r="L55" i="1" s="1"/>
  <c r="I55" i="1"/>
  <c r="I38" i="1"/>
  <c r="J38" i="1"/>
  <c r="K38" i="1"/>
  <c r="L38" i="1"/>
  <c r="I39" i="1"/>
  <c r="J39" i="1"/>
  <c r="K39" i="1"/>
  <c r="L39" i="1"/>
  <c r="I40" i="1"/>
  <c r="J40" i="1"/>
  <c r="K40" i="1"/>
  <c r="L40" i="1"/>
  <c r="I41" i="1"/>
  <c r="J41" i="1"/>
  <c r="K41" i="1"/>
  <c r="L41" i="1"/>
  <c r="I42" i="1"/>
  <c r="J42" i="1"/>
  <c r="K42" i="1"/>
  <c r="L42" i="1"/>
  <c r="I43" i="1"/>
  <c r="J43" i="1"/>
  <c r="K43" i="1"/>
  <c r="L43" i="1"/>
  <c r="I44" i="1"/>
  <c r="J44" i="1"/>
  <c r="K44" i="1"/>
  <c r="L44" i="1"/>
  <c r="I45" i="1"/>
  <c r="J45" i="1"/>
  <c r="K45" i="1"/>
  <c r="L45" i="1"/>
  <c r="I46" i="1"/>
  <c r="J46" i="1"/>
  <c r="K46" i="1"/>
  <c r="L46" i="1"/>
  <c r="I47" i="1"/>
  <c r="J47" i="1"/>
  <c r="K47" i="1"/>
  <c r="L47" i="1"/>
  <c r="I48" i="1"/>
  <c r="J48" i="1"/>
  <c r="K48" i="1"/>
  <c r="L48" i="1"/>
  <c r="I49" i="1"/>
  <c r="J49" i="1"/>
  <c r="K49" i="1"/>
  <c r="L49" i="1"/>
  <c r="I50" i="1"/>
  <c r="J50" i="1"/>
  <c r="K50" i="1"/>
  <c r="L50" i="1"/>
  <c r="I51" i="1"/>
  <c r="J51" i="1"/>
  <c r="K51" i="1"/>
  <c r="L51" i="1"/>
  <c r="I52" i="1"/>
  <c r="J52" i="1"/>
  <c r="K52" i="1"/>
  <c r="L52" i="1"/>
  <c r="I53" i="1"/>
  <c r="J53" i="1"/>
  <c r="K53" i="1"/>
  <c r="L53" i="1"/>
  <c r="K37" i="1"/>
  <c r="J37" i="1"/>
  <c r="L37" i="1" s="1"/>
  <c r="I37" i="1"/>
  <c r="I33" i="1"/>
  <c r="J33" i="1"/>
  <c r="K33" i="1"/>
  <c r="L33" i="1"/>
  <c r="I34" i="1"/>
  <c r="J34" i="1"/>
  <c r="K34" i="1"/>
  <c r="L34" i="1"/>
  <c r="I35" i="1"/>
  <c r="J35" i="1"/>
  <c r="K35" i="1"/>
  <c r="L35" i="1"/>
  <c r="K32" i="1"/>
  <c r="J32" i="1"/>
  <c r="I32" i="1"/>
  <c r="K30" i="1"/>
  <c r="J30" i="1"/>
  <c r="I30" i="1"/>
  <c r="K29" i="1"/>
  <c r="J29" i="1"/>
  <c r="L29" i="1" s="1"/>
  <c r="I29" i="1"/>
  <c r="I22" i="1"/>
  <c r="J22" i="1"/>
  <c r="K22" i="1"/>
  <c r="L22" i="1"/>
  <c r="I23" i="1"/>
  <c r="J23" i="1"/>
  <c r="K23" i="1"/>
  <c r="L23" i="1"/>
  <c r="I24" i="1"/>
  <c r="J24" i="1"/>
  <c r="K24" i="1"/>
  <c r="L24" i="1"/>
  <c r="I25" i="1"/>
  <c r="J25" i="1"/>
  <c r="K25" i="1"/>
  <c r="L25" i="1"/>
  <c r="I26" i="1"/>
  <c r="J26" i="1"/>
  <c r="K26" i="1"/>
  <c r="L26" i="1"/>
  <c r="I27" i="1"/>
  <c r="J27" i="1"/>
  <c r="K27" i="1"/>
  <c r="L27" i="1"/>
  <c r="K21" i="1"/>
  <c r="J21" i="1"/>
  <c r="L21" i="1" s="1"/>
  <c r="I21" i="1"/>
  <c r="I16" i="1"/>
  <c r="J16" i="1"/>
  <c r="K16" i="1"/>
  <c r="L16" i="1" s="1"/>
  <c r="I17" i="1"/>
  <c r="J17" i="1"/>
  <c r="L17" i="1" s="1"/>
  <c r="K17" i="1"/>
  <c r="I18" i="1"/>
  <c r="J18" i="1"/>
  <c r="L18" i="1" s="1"/>
  <c r="K18" i="1"/>
  <c r="I19" i="1"/>
  <c r="J19" i="1"/>
  <c r="L19" i="1" s="1"/>
  <c r="K19" i="1"/>
  <c r="K15" i="1"/>
  <c r="J15" i="1"/>
  <c r="L15" i="1" s="1"/>
  <c r="I15" i="1"/>
  <c r="I8" i="1"/>
  <c r="J8" i="1"/>
  <c r="L8" i="1" s="1"/>
  <c r="L6" i="1" s="1"/>
  <c r="K8" i="1"/>
  <c r="I9" i="1"/>
  <c r="J9" i="1"/>
  <c r="L9" i="1" s="1"/>
  <c r="K9" i="1"/>
  <c r="I10" i="1"/>
  <c r="J10" i="1"/>
  <c r="L10" i="1" s="1"/>
  <c r="K10" i="1"/>
  <c r="I11" i="1"/>
  <c r="J11" i="1"/>
  <c r="L11" i="1" s="1"/>
  <c r="K11" i="1"/>
  <c r="I12" i="1"/>
  <c r="J12" i="1"/>
  <c r="L12" i="1" s="1"/>
  <c r="K12" i="1"/>
  <c r="K7" i="1"/>
  <c r="J7" i="1"/>
  <c r="L7" i="1" s="1"/>
  <c r="I7" i="1"/>
  <c r="L30" i="1" l="1"/>
  <c r="L32" i="1"/>
  <c r="L68" i="1"/>
  <c r="L73" i="1"/>
  <c r="L78" i="1"/>
  <c r="L75" i="1" s="1"/>
  <c r="L79" i="1"/>
  <c r="L70" i="1"/>
  <c r="L65" i="1"/>
  <c r="L54" i="1"/>
  <c r="L36" i="1"/>
  <c r="L31" i="1"/>
  <c r="L28" i="1"/>
  <c r="L20" i="1"/>
  <c r="L14" i="1"/>
  <c r="L81" i="1" l="1"/>
  <c r="K85" i="1" s="1"/>
  <c r="G27" i="2"/>
  <c r="F27" i="2" s="1"/>
  <c r="G25" i="2"/>
  <c r="E25" i="2" s="1"/>
  <c r="G23" i="2"/>
  <c r="D23" i="2" s="1"/>
  <c r="C26" i="2"/>
  <c r="C24" i="2"/>
  <c r="C22" i="2"/>
  <c r="G21" i="2"/>
  <c r="E21" i="2" s="1"/>
  <c r="C20" i="2"/>
  <c r="G20" i="2"/>
  <c r="G22" i="2"/>
  <c r="G24" i="2"/>
  <c r="C18" i="2"/>
  <c r="G15" i="2"/>
  <c r="E15" i="2" s="1"/>
  <c r="G13" i="2"/>
  <c r="D13" i="2" s="1"/>
  <c r="G11" i="2"/>
  <c r="E11" i="2" s="1"/>
  <c r="G9" i="2"/>
  <c r="F9" i="2" s="1"/>
  <c r="G7" i="2"/>
  <c r="E7" i="2" s="1"/>
  <c r="G17" i="2"/>
  <c r="F17" i="2" s="1"/>
  <c r="C16" i="2"/>
  <c r="B16" i="2"/>
  <c r="C14" i="2"/>
  <c r="B14" i="2"/>
  <c r="G16" i="2"/>
  <c r="G14" i="2"/>
  <c r="C12" i="2"/>
  <c r="B12" i="2"/>
  <c r="C10" i="2"/>
  <c r="B10" i="2"/>
  <c r="C8" i="2"/>
  <c r="B8" i="2"/>
  <c r="C6" i="2"/>
  <c r="C5" i="2"/>
  <c r="G4" i="2"/>
  <c r="D4" i="2" s="1"/>
  <c r="G26" i="2"/>
  <c r="G12" i="2"/>
  <c r="G10" i="2"/>
  <c r="G8" i="2"/>
  <c r="G6" i="2"/>
  <c r="G3" i="2"/>
  <c r="C3" i="2"/>
  <c r="E17" i="2" l="1"/>
  <c r="D15" i="2"/>
  <c r="D7" i="2"/>
  <c r="D25" i="2"/>
  <c r="E9" i="2"/>
  <c r="E27" i="2"/>
  <c r="F7" i="2"/>
  <c r="D11" i="2"/>
  <c r="E13" i="2"/>
  <c r="F15" i="2"/>
  <c r="D21" i="2"/>
  <c r="E23" i="2"/>
  <c r="F25" i="2"/>
  <c r="F11" i="2"/>
  <c r="F21" i="2"/>
  <c r="G28" i="2"/>
  <c r="D9" i="2"/>
  <c r="F13" i="2"/>
  <c r="D17" i="2"/>
  <c r="F23" i="2"/>
  <c r="D27" i="2"/>
  <c r="E4" i="2"/>
  <c r="F4" i="2"/>
  <c r="F28" i="2" l="1"/>
  <c r="E28" i="2"/>
  <c r="D28" i="2"/>
  <c r="G29" i="2" l="1"/>
</calcChain>
</file>

<file path=xl/sharedStrings.xml><?xml version="1.0" encoding="utf-8"?>
<sst xmlns="http://schemas.openxmlformats.org/spreadsheetml/2006/main" count="405" uniqueCount="266">
  <si>
    <t>Obra</t>
  </si>
  <si>
    <t>Bancos</t>
  </si>
  <si>
    <t>B.D.I.</t>
  </si>
  <si>
    <t>Encargos Sociais</t>
  </si>
  <si>
    <t>TED INOVAÇÃO - ESPAÇO DINÂMICO INTERATIVO CCSH e CCR</t>
  </si>
  <si>
    <t xml:space="preserve">SINAPI - 07/2021 - Rio Grande do Sul
ORSE - 07/2021 - Sergipe
SEDOP - 09/2021 - Pará
SEINFRA - 027 - Ceará
SETOP - 07/2021 - Minas Gerais
IOPES - 06/2021 - Espírito Santo
SIURB - 01/2021 - São Paulo
SIURB INFRA - 01/2021 - São Paulo
SUDECAP - 07/2021 - Minas Gerais
CPOS - 07/2021 - São Paulo
FDE - 07/2021 - São Paulo
AGETOP CIVIL - 07/2021 - Goiás
CAEMA - 12/2019 - Maranhão
EMBASA - 06/2017 - Bahia
CAERN - 05/2021 - Rio Grande do Norte
</t>
  </si>
  <si>
    <t xml:space="preserve"> 25,0%</t>
  </si>
  <si>
    <t>Desonerado: embutido nos preços unitário dos insumos de mão de obra, de acordo com as bases.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</si>
  <si>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</si>
  <si>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</si>
  <si>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</si>
  <si>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</si>
  <si>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</si>
  <si>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</si>
  <si>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</si>
  <si>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 com BDI</t>
  </si>
  <si>
    <t>Total</t>
  </si>
  <si>
    <t>Peso (%)</t>
  </si>
  <si>
    <t>M. O.</t>
  </si>
  <si>
    <t>MAT.</t>
  </si>
  <si>
    <t xml:space="preserve"> 1 </t>
  </si>
  <si>
    <t>SERVIÇOS PRELIMINARES</t>
  </si>
  <si>
    <t xml:space="preserve"> 1.1 </t>
  </si>
  <si>
    <t xml:space="preserve"> 93572 </t>
  </si>
  <si>
    <t>SINAPI</t>
  </si>
  <si>
    <t>ENCARREGADO GERAL DE OBRAS COM ENCARGOS COMPLEMENTARES</t>
  </si>
  <si>
    <t>MES</t>
  </si>
  <si>
    <t xml:space="preserve"> 1.2 </t>
  </si>
  <si>
    <t xml:space="preserve"> 90777 </t>
  </si>
  <si>
    <t>ENGENHEIRO CIVIL DE OBRA JUNIOR COM ENCARGOS COMPLEMENTARES</t>
  </si>
  <si>
    <t>H</t>
  </si>
  <si>
    <t xml:space="preserve"> 1.3 </t>
  </si>
  <si>
    <t xml:space="preserve"> 74209/001 </t>
  </si>
  <si>
    <t>PLACA DE OBRA EM CHAPA DE ACO GALVANIZADO (UMA POR CENTRO)</t>
  </si>
  <si>
    <t>m²</t>
  </si>
  <si>
    <t xml:space="preserve"> 1.4 </t>
  </si>
  <si>
    <t xml:space="preserve"> 85423 </t>
  </si>
  <si>
    <t>ISOLAMENTO DE OBRA COM TELA PLASTICA COM MALHA DE 5MM</t>
  </si>
  <si>
    <t xml:space="preserve"> 1.5 </t>
  </si>
  <si>
    <t xml:space="preserve"> 10832 </t>
  </si>
  <si>
    <t>ORSE</t>
  </si>
  <si>
    <t>As Built</t>
  </si>
  <si>
    <t xml:space="preserve"> 1.6 </t>
  </si>
  <si>
    <t xml:space="preserve"> 74210/001 </t>
  </si>
  <si>
    <t>BARRACAO PARA DEPOSITO EM TABUAS DE MADEIRA, COBERTURA EM FIBROCIMENTO 4 MM,  INCLUSO PISO ARGAMASSA TRAÇO 1:6 (CIMENTO E AREIA)</t>
  </si>
  <si>
    <t xml:space="preserve"> 2 </t>
  </si>
  <si>
    <t>COLÉGIO POLITÉCNICO</t>
  </si>
  <si>
    <t xml:space="preserve"> 2.1 </t>
  </si>
  <si>
    <t>ALVENARIA</t>
  </si>
  <si>
    <t xml:space="preserve"> 2.1.1 </t>
  </si>
  <si>
    <t xml:space="preserve"> 87509 </t>
  </si>
  <si>
    <t>ALVENARIA DE VEDAÇÃO DE BLOCOS CERÂMICOS FURADOS NA HORIZONTAL DE 14X9X19CM (ESPESSURA 14CM, BLOCO DEITADO) DE PAREDES COM ÁREA LÍQUIDA MAIOR OU IGUAL A 6M² SEM VÃOS E ARGAMASSA DE ASSENTAMENTO COM PREPARO EM BETONEIRA, INCLUSO ESPERA EM PILAR. AF_06/2014</t>
  </si>
  <si>
    <t xml:space="preserve"> 2.1.2 </t>
  </si>
  <si>
    <t xml:space="preserve"> 95952 </t>
  </si>
  <si>
    <t>(COMPOSIÇÃO REPRESENTATIVA) EXECUÇÃO DE ESTRUTURAS DE CONCRETO ARMADO CONVENCIONAL, PARA EDIFICAÇÃO HABITACIONAL MULTIFAMILIAR (PRÉDIO), FCK = 25 MPA. AF_01/2017</t>
  </si>
  <si>
    <t>m³</t>
  </si>
  <si>
    <t xml:space="preserve"> 2.1.3 </t>
  </si>
  <si>
    <t xml:space="preserve"> 87893 </t>
  </si>
  <si>
    <t>CHAPISCO APLICADO EM ALVENARIA (SEM PRESENÇA DE VÃOS) E ESTRUTURAS DE CONCRETO DE FACHADA, COM COLHER DE PEDREIRO.  ARGAMASSA TRAÇO 1:3 COM PREPARO MANUAL. AF_06/2014</t>
  </si>
  <si>
    <t xml:space="preserve"> 2.1.4 </t>
  </si>
  <si>
    <t xml:space="preserve"> 87794 </t>
  </si>
  <si>
    <t>EMBOÇO OU MASSA ÚNICA EM ARGAMASSA TRAÇO 1:2:8, PREPARO MANUAL, APLICADA MANUALMENTE EM PANOS CEGOS DE FACHADA (SEM PRESENÇA DE VÃOS), ESPESSURA DE 25 MM. AF_06/2014</t>
  </si>
  <si>
    <t xml:space="preserve"> 2.1.5 </t>
  </si>
  <si>
    <t xml:space="preserve"> 88497 </t>
  </si>
  <si>
    <t>APLICAÇÃO E LIXAMENTO DE MASSA LÁTEX EM PAREDES, DUAS DEMÃOS. AF_06/2014</t>
  </si>
  <si>
    <t xml:space="preserve"> 2.2 </t>
  </si>
  <si>
    <t>REVESTIMENTOS</t>
  </si>
  <si>
    <t xml:space="preserve"> 2.2.3 </t>
  </si>
  <si>
    <t xml:space="preserve"> 98673 </t>
  </si>
  <si>
    <t>PISO VINÍLICO SEMI-FLEXÍVEL EM PLACAS, PADRÃO LISO, ESPESSURA 3,2 MM, FIXADO COM COLA, COMPLETA. AF_06/2018</t>
  </si>
  <si>
    <t xml:space="preserve"> 101749 </t>
  </si>
  <si>
    <t>PISO CIMENTADO, TRAÇO 1:3 (CIMENTO E AREIA), ACABAMENTO LISO, ESPESSURA 4,0 CM, PREPARO MECÂNICO DA ARGAMASSA. AF_09/2020</t>
  </si>
  <si>
    <t xml:space="preserve"> 2.2.4 </t>
  </si>
  <si>
    <t xml:space="preserve"> 2.383 </t>
  </si>
  <si>
    <t>Próprio</t>
  </si>
  <si>
    <t>GRAMA SINTÉTICA EM ROLO, FIXADA COM COLA, ESPESSURA 10mm</t>
  </si>
  <si>
    <t xml:space="preserve"> 2.2.5 </t>
  </si>
  <si>
    <t xml:space="preserve"> 98688 </t>
  </si>
  <si>
    <t>M</t>
  </si>
  <si>
    <t xml:space="preserve"> 2.2.6 </t>
  </si>
  <si>
    <t xml:space="preserve"> 2.480 </t>
  </si>
  <si>
    <t>ORSE (8181) - Tela de aço galvanizado fio 12 bwg, cor preta, malha 2", ondulada, quadrada, fixada em moldura constituída de barra chata de 1 1/2 x 1/4"</t>
  </si>
  <si>
    <t xml:space="preserve"> 2.2.7 </t>
  </si>
  <si>
    <t xml:space="preserve"> 88523 </t>
  </si>
  <si>
    <t>REFERÊNCIA SINAPI (96110) - FORRO EM COMPENSADO DE VIROLA, E=2 CM, PARA AMBIENTES COMERCIAIS, INCLUSIVE ESTRUTURA METÁLICA DE FIXAÇÃO. AF_05/2017_P</t>
  </si>
  <si>
    <t xml:space="preserve"> 2.2.8 </t>
  </si>
  <si>
    <t xml:space="preserve"> 88522 </t>
  </si>
  <si>
    <t>SETOP (REV-LAM-010) - REVESTIMENTO EM COMPENSADO DE VIROLA, E= 2CM, INCLUSIVE BARROTEAMENTO, COMPLETA, COM NICHO</t>
  </si>
  <si>
    <t xml:space="preserve"> 2.3 </t>
  </si>
  <si>
    <t>ESQUADRIAS</t>
  </si>
  <si>
    <t xml:space="preserve"> 2.3.1 </t>
  </si>
  <si>
    <t xml:space="preserve"> QUAD-ELE-013 </t>
  </si>
  <si>
    <t>REFERÊNCIA SINAPI (94569) - ESQUADRIA EM ALUMÍNIO BRANCO, CONSTITUIDO POR PAINEL FIXO, MAXIMAR E PORTA DUAS FOLHAS, COMPLETA, CONFORME PROJETO E ESPECIFICAÇÃO, INCLUSO VIDROS 6MM. FORNECIMENTO E INSTALAÇÃO. AF_12/2019</t>
  </si>
  <si>
    <t>un</t>
  </si>
  <si>
    <t xml:space="preserve"> 2.3.2 </t>
  </si>
  <si>
    <t xml:space="preserve"> 98689 </t>
  </si>
  <si>
    <t>SOLEIRA EM GRANITO, LARGURA 15 CM, ESPESSURA 2,0 CM. AF_09/2020</t>
  </si>
  <si>
    <t xml:space="preserve"> 2.4 </t>
  </si>
  <si>
    <t>PINTURA</t>
  </si>
  <si>
    <t xml:space="preserve"> 2.4.1 </t>
  </si>
  <si>
    <t xml:space="preserve"> 88483 </t>
  </si>
  <si>
    <t>APLICAÇÃO DE FUNDO SELADOR LÁTEX PVA EM PAREDES, UMA DEMÃO. AF_06/2014</t>
  </si>
  <si>
    <t xml:space="preserve"> 2.4.2 </t>
  </si>
  <si>
    <t xml:space="preserve"> 88487 </t>
  </si>
  <si>
    <t>APLICAÇÃO MANUAL DE PINTURA COM TINTA LÁTEX PVA EM PAREDES, DUAS DEMÃOS. AF_06/2014</t>
  </si>
  <si>
    <t xml:space="preserve"> 2.4.3 </t>
  </si>
  <si>
    <t xml:space="preserve"> 88482 </t>
  </si>
  <si>
    <t>APLICAÇÃO DE FUNDO SELADOR LÁTEX PVA EM TETO, UMA DEMÃO. AF_06/2014</t>
  </si>
  <si>
    <t xml:space="preserve"> 2.4.4 </t>
  </si>
  <si>
    <t xml:space="preserve"> 88486 </t>
  </si>
  <si>
    <t>APLICAÇÃO MANUAL DE PINTURA COM TINTA LÁTEX PVA EM TETO, DUAS DEMÃOS. AF_06/2014</t>
  </si>
  <si>
    <t xml:space="preserve"> 2.5 </t>
  </si>
  <si>
    <t>INSTALAÇÕES ELÉTRICAS</t>
  </si>
  <si>
    <t xml:space="preserve"> 2.5.1 </t>
  </si>
  <si>
    <t xml:space="preserve"> 8.0057 </t>
  </si>
  <si>
    <t>Cabo de cobre PP 2x 1,5mm², cobre eletrolítico, seção circular, têmpera mole, classe 5 de encordoamento (NBR NM 280), isolamento das veias individuais à base de PVC, sem chumbo anti-chama, classe térmica 70oC e para a cobertura externa PVC classe térmica 60oC (NBR 13249),  para tensões nominais até 450/750 V conforme norma de referencia  NBR NM 247-5. Metro linear. Completo</t>
  </si>
  <si>
    <t>m</t>
  </si>
  <si>
    <t xml:space="preserve"> 98307 </t>
  </si>
  <si>
    <t>TOMADA DE REDE RJ45 - FORNECIMENTO E INSTALAÇÃO. AF_11/2019</t>
  </si>
  <si>
    <t>UN</t>
  </si>
  <si>
    <t xml:space="preserve"> 2.5.2 </t>
  </si>
  <si>
    <t xml:space="preserve"> 2.390 </t>
  </si>
  <si>
    <t>LUMINÁRIA DE SOBREPOR, tipo SPOT, regulável, braço ajustável, pintura epoxi BRANCO, alto acabamento, para fixação em eletrocalha / trilho, teto, forro ou parede,  BASE E-27, com lâmpada LED PAR20, 14/16W, 3000K. Fornecimento e instalação</t>
  </si>
  <si>
    <t>Un</t>
  </si>
  <si>
    <t xml:space="preserve"> 2.5.3 </t>
  </si>
  <si>
    <t xml:space="preserve"> 95778 </t>
  </si>
  <si>
    <t>CONDULETE DE ALUMÍNIO, TIPO C, PARA ELETRODUTO DE AÇO GALVANIZADO DN 20 MM (3/4''), APARENTE - FORNECIMENTO E INSTALAÇÃO. AF_11/2016_P</t>
  </si>
  <si>
    <t xml:space="preserve"> 2.5.4 </t>
  </si>
  <si>
    <t xml:space="preserve"> 90462 </t>
  </si>
  <si>
    <t>SUPORTE PARA ATÉ 3 TUBOS VERTICAIS, ESPAÇADO A CADA 3 M, EM PERFILADO DE SEÇÃO 38X38 MM, POR METRO DE TUBULAÇÃO FIXADA. AF_05/2015</t>
  </si>
  <si>
    <t xml:space="preserve"> 2.5.5 </t>
  </si>
  <si>
    <t xml:space="preserve"> 2.370 </t>
  </si>
  <si>
    <t>Remoção, retirada e destinação, dentro da UFSM, de fiação aparente, embutida, aérea ou subterrânea.</t>
  </si>
  <si>
    <t>hora</t>
  </si>
  <si>
    <t xml:space="preserve"> 2.5.6 </t>
  </si>
  <si>
    <t xml:space="preserve"> 9.012 </t>
  </si>
  <si>
    <t>Retirada de eletrodutos existentes</t>
  </si>
  <si>
    <t xml:space="preserve"> 2.5.7 </t>
  </si>
  <si>
    <t xml:space="preserve"> 95745 </t>
  </si>
  <si>
    <t>ELETRODUTO DE AÇO GALVANIZADO, CLASSE LEVE, DN 20 MM (3/4), APARENTE, INSTALADO EM TETO - FORNECIMENTO E INSTALAÇÃO. AF_11/2016_P</t>
  </si>
  <si>
    <t xml:space="preserve"> 2.5.8 </t>
  </si>
  <si>
    <t xml:space="preserve"> 91924 </t>
  </si>
  <si>
    <t>CABO DE COBRE FLEXÍVEL ISOLADO, 1,5 MM², ANTI-CHAMA 450/750 V, PARA CIRCUITOS TERMINAIS - FORNECIMENTO E INSTALAÇÃO. AF_12/2015</t>
  </si>
  <si>
    <t xml:space="preserve"> 2.5.9 </t>
  </si>
  <si>
    <t xml:space="preserve"> 91953 </t>
  </si>
  <si>
    <t>INTERRUPTOR SIMPLES (1 MÓDULO), 10A/250V, INCLUINDO SUPORTE E PLACA - FORNECIMENTO E INSTALAÇÃO. AF_12/2015</t>
  </si>
  <si>
    <t xml:space="preserve"> 2.5.10 </t>
  </si>
  <si>
    <t xml:space="preserve"> 91835 </t>
  </si>
  <si>
    <t>ELETRODUTO FLEXÍVEL CORRUGADO REFORÇADO, PVC, DN 25 MM (3/4"), PARA CIRCUITOS TERMINAIS, INSTALADO EM FORRO - FORNECIMENTO E INSTALAÇÃO. AF_12/2015</t>
  </si>
  <si>
    <t xml:space="preserve"> 2.5.12 </t>
  </si>
  <si>
    <t xml:space="preserve"> 91926 </t>
  </si>
  <si>
    <t>CABO DE COBRE FLEXÍVEL ISOLADO, 2,5 MM², ANTI-CHAMA 450/750 V, PARA CIRCUITOS TERMINAIS - FORNECIMENTO E INSTALAÇÃO. AF_12/2015</t>
  </si>
  <si>
    <t xml:space="preserve"> 2.5.13 </t>
  </si>
  <si>
    <t xml:space="preserve"> 91997 </t>
  </si>
  <si>
    <t>TOMADA MÉDIA DE EMBUTIR (1 MÓDULO), 2P+T 20 A, INCLUINDO SUPORTE E PLACA - FORNECIMENTO E INSTALAÇÃO. AF_12/2015</t>
  </si>
  <si>
    <t xml:space="preserve"> 2.5.14 </t>
  </si>
  <si>
    <t xml:space="preserve"> 91993 </t>
  </si>
  <si>
    <t>TOMADA ALTA DE EMBUTIR (1 MÓDULO), 2P+T 20 A, INCLUINDO SUPORTE E PLACA - FORNECIMENTO E INSTALAÇÃO. AF_12/2015</t>
  </si>
  <si>
    <t xml:space="preserve"> 2.5.15 </t>
  </si>
  <si>
    <t xml:space="preserve"> 12657 </t>
  </si>
  <si>
    <t>Tomada para antena de TV, sem caixa, inclusive conector emenda para cabo coaxial</t>
  </si>
  <si>
    <t xml:space="preserve"> 2.5.16 </t>
  </si>
  <si>
    <t xml:space="preserve"> 7138 </t>
  </si>
  <si>
    <t>Fornecimento e lançamento de cabo utp 4 pares cat 6</t>
  </si>
  <si>
    <t xml:space="preserve"> 2.5.17 </t>
  </si>
  <si>
    <t xml:space="preserve"> 9.006 </t>
  </si>
  <si>
    <t>CERTIFICAÇÃO CATEGORIA 6</t>
  </si>
  <si>
    <t>unid</t>
  </si>
  <si>
    <t xml:space="preserve"> 2.6 </t>
  </si>
  <si>
    <t>SERVIÇOS COMPLEMENTARES</t>
  </si>
  <si>
    <t xml:space="preserve"> 2.6.1 </t>
  </si>
  <si>
    <t xml:space="preserve"> 2.386 </t>
  </si>
  <si>
    <t>AGETOP CIVIL (240107) - PALCO MOVEL EM ASSOALHO EM COMPENSADO DE VIROLA, CONFORME PROJETO, COMPLETA</t>
  </si>
  <si>
    <t xml:space="preserve"> 2.6.2 </t>
  </si>
  <si>
    <t xml:space="preserve"> 2003 </t>
  </si>
  <si>
    <t>REF. COMP. CPOS (23.08.170) - Lousa em MDF cru revestido com laminado de fórmica branca</t>
  </si>
  <si>
    <t xml:space="preserve"> 2.6.3 </t>
  </si>
  <si>
    <t xml:space="preserve"> 4868 </t>
  </si>
  <si>
    <t>Balanço de  madeira fixado em laje existente</t>
  </si>
  <si>
    <t xml:space="preserve"> 2.6.4 </t>
  </si>
  <si>
    <t xml:space="preserve"> 2005 </t>
  </si>
  <si>
    <t>COMP. REF. SEDOP (110150) - Banco expositor em compensado de virola, e= 2cm, conforme projeto, total 8 unidades</t>
  </si>
  <si>
    <t xml:space="preserve"> 2.6.5 </t>
  </si>
  <si>
    <t xml:space="preserve"> 2006 </t>
  </si>
  <si>
    <t>REF. COMP. CPOS (23.08.170) - Quadro móvel em MDF cru e=15 mm, revestido com laminado de fórmica branca e=0,8mm em todas as faces, conforme projeto, total de 8 unidades</t>
  </si>
  <si>
    <t xml:space="preserve"> 2.6.6 </t>
  </si>
  <si>
    <t xml:space="preserve"> 2.6.7 </t>
  </si>
  <si>
    <t xml:space="preserve"> 9537 </t>
  </si>
  <si>
    <t>LIMPEZA FINAL DA OBRA</t>
  </si>
  <si>
    <t xml:space="preserve"> 3 </t>
  </si>
  <si>
    <t>ESPAÇO CCR</t>
  </si>
  <si>
    <t xml:space="preserve"> 3.1 </t>
  </si>
  <si>
    <t>DEMOLIÇÕES E RESTAURAÇÃO</t>
  </si>
  <si>
    <t xml:space="preserve"> 3.1.2 </t>
  </si>
  <si>
    <t xml:space="preserve"> 97640 </t>
  </si>
  <si>
    <t>REMOÇÃO DE FORROS DE DRYWALL, PVC E FIBROMINERAL, DE FORMA MANUAL, SEM REAPROVEITAMENTO, INCLUSO ESTRUTURA DE FIXAÇÃO. AF_12/2017</t>
  </si>
  <si>
    <t xml:space="preserve"> 3.2 </t>
  </si>
  <si>
    <t xml:space="preserve"> 3.2.2 </t>
  </si>
  <si>
    <t xml:space="preserve"> 3.2.3 </t>
  </si>
  <si>
    <t xml:space="preserve"> 3.2.4 </t>
  </si>
  <si>
    <t xml:space="preserve"> 3.2.5 </t>
  </si>
  <si>
    <t xml:space="preserve"> 00039511 </t>
  </si>
  <si>
    <t>FORRO DE FIBRA MINERAL EM PLACAS DE 625 X 625 MM, E = 15 MM, BORDA RETA, COM PINTURA ANTIMOFO, APOIADO EM PERFIL DE ACO GALVANIZADO COM 24 MM DE BASE - INSTALADO</t>
  </si>
  <si>
    <t xml:space="preserve"> 3.3 </t>
  </si>
  <si>
    <t xml:space="preserve"> 3.3.1 </t>
  </si>
  <si>
    <t xml:space="preserve"> 3.3.2 </t>
  </si>
  <si>
    <t xml:space="preserve"> 3.3.5 </t>
  </si>
  <si>
    <t xml:space="preserve"> 100748 </t>
  </si>
  <si>
    <t>PINTURA COM TINTA ALQUÍDICA DE ACABAMENTO (ESMALTE SINTÉTICO FOSCO) APLICADA A ROLO OU PINCEL SOBRE PERFIL METÁLICO (DUAS DEMÃO). AF_01/2020</t>
  </si>
  <si>
    <t xml:space="preserve"> 3.3.6 </t>
  </si>
  <si>
    <t xml:space="preserve"> 73739/001 </t>
  </si>
  <si>
    <t>PINTURA ESMALTE ACETINADO EM MADEIRA, DUAS DEMAOS</t>
  </si>
  <si>
    <t xml:space="preserve"> 3.4 </t>
  </si>
  <si>
    <t xml:space="preserve"> 3.4.2 </t>
  </si>
  <si>
    <t xml:space="preserve"> 3.4.4 </t>
  </si>
  <si>
    <t>COMP. REF. SEDOP (110150) - Banco expositor em compensado de virola, e= 2cm, conforme projeto, total de 8 unidades</t>
  </si>
  <si>
    <t xml:space="preserve"> 3.4.5 </t>
  </si>
  <si>
    <t>REF. COMP. CPOS (23.08.170) - Quadro móvel em MDF cru e=15 mm, revestido com laminado de fórmica branca e=0,8mm em cotas as faces, conforme projeto, total de 8 unidades</t>
  </si>
  <si>
    <t xml:space="preserve"> 3.4.6 </t>
  </si>
  <si>
    <t xml:space="preserve"> 3.4.7 </t>
  </si>
  <si>
    <t>Totais -&gt;</t>
  </si>
  <si>
    <t xml:space="preserve"> 45.356,26</t>
  </si>
  <si>
    <t xml:space="preserve"> 100.106,79</t>
  </si>
  <si>
    <t>Total Geral</t>
  </si>
  <si>
    <t xml:space="preserve">_______________________________________________________________
</t>
  </si>
  <si>
    <t>It</t>
  </si>
  <si>
    <t>DESCRIÇÃO</t>
  </si>
  <si>
    <t>30 dias</t>
  </si>
  <si>
    <t>TOTAL</t>
  </si>
  <si>
    <t>TOTAL GERAL</t>
  </si>
  <si>
    <t>60 dias</t>
  </si>
  <si>
    <t>90 dias</t>
  </si>
  <si>
    <t>2.</t>
  </si>
  <si>
    <t>2.1</t>
  </si>
  <si>
    <t>3.1</t>
  </si>
  <si>
    <t>3.2</t>
  </si>
  <si>
    <t>3.3</t>
  </si>
  <si>
    <t>3.4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</si>
  <si>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</si>
  <si>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</si>
  <si>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</si>
  <si>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</si>
  <si>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</si>
  <si>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</si>
  <si>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</si>
  <si>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</si>
  <si>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</si>
  <si>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</si>
  <si>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</si>
  <si>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</si>
  <si>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</si>
  <si>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</si>
  <si>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</si>
  <si>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</si>
  <si>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</si>
  <si>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</si>
  <si>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</si>
  <si>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</si>
  <si>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</si>
  <si>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BDI=((((1+(AC+S+R+G)/100)x(1+DF/100)x(1+L/100)) / (1-I/100))-1)x100 = 25,00%</t>
  </si>
  <si>
    <t>RODAPÉ EM POLIESTIRENO, ALTURA 7 CM. AF_06/2018</t>
  </si>
  <si>
    <t xml:space="preserve"> 023716 </t>
  </si>
  <si>
    <t>SBC</t>
  </si>
  <si>
    <t>REMOCAO DE ENTULHO DE OBRA PARA ATERRO LICENCIADO</t>
  </si>
  <si>
    <t>nfra2016</t>
  </si>
  <si>
    <t xml:space="preserve">SINAPI - 12/2021 - Rio Grande do Sul
ORSE - 11/2021 - Sergipe
SEDOP - 09/2021 - Pará
SEINFRA - 027 - Ceará
SETOP - 10/2021 - Minas Gerais
IOPES - 11/2021 - Espírito Santo
SIURB - 07/2021 - São Paulo
SIURB INFRA - 07/2021 - São Paulo
SUDECAP - 11/2021 - Minas Gerais
CPOS - 11/2021 - São Paulo
FDE - 10/2021 - São Paulo
AGETOP CIVIL - 10/2021 - Goiás
CAEMA - 12/2019 - Maranhão
EMBASA - 10/2021 - Bahia
CAERN - 05/2021 - Rio Grande do Norte
SBC - 01/2022 - Rio Grande do Sul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</si>
</sst>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#,##0.00\ %"/>
    <numFmt numFmtId="165" formatCode="&quot;R$&quot;\ #,##0.00"/>
  </numFmts>
  <fonts count="40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4"/>
      <name val="Arial Narrow"/>
      <family val="2"/>
    </font>
    <font>
      <b/>
      <sz val="14"/>
      <color rgb="FFFF0000"/>
      <name val="Arial Narrow"/>
      <family val="2"/>
    </font>
    <font>
      <b/>
      <sz val="8"/>
      <name val="ZapfHumnst BT"/>
      <family val="2"/>
    </font>
    <font>
      <b/>
      <sz val="9"/>
      <name val="ZapfHumnst BT"/>
      <family val="2"/>
    </font>
    <font>
      <b/>
      <sz val="10"/>
      <name val="ZapfHumnst BT"/>
      <family val="2"/>
    </font>
    <font>
      <b/>
      <sz val="8"/>
      <color indexed="10"/>
      <name val="ZapfHumnst BT"/>
      <family val="2"/>
    </font>
    <font>
      <i/>
      <sz val="8"/>
      <name val="ZapfHumnst BT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theme="1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2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rgb="FF000000"/>
      </patternFill>
    </fill>
  </fills>
  <borders count="2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/>
  </cellStyleXfs>
  <cellXfs count="8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13" xfId="0" applyFont="1" applyFill="1" applyBorder="1" applyAlignment="1">
      <alignment horizontal="left" vertical="top" wrapText="1"/>
    </xf>
    <xf numFmtId="0" fontId="16" fillId="17" borderId="14" xfId="0" applyFont="1" applyFill="1" applyBorder="1" applyAlignment="1">
      <alignment horizontal="center" vertical="top" wrapText="1"/>
    </xf>
    <xf numFmtId="0" fontId="17" fillId="18" borderId="15" xfId="0" applyFont="1" applyFill="1" applyBorder="1" applyAlignment="1">
      <alignment horizontal="right" vertical="top" wrapText="1"/>
    </xf>
    <xf numFmtId="4" fontId="18" fillId="19" borderId="16" xfId="0" applyNumberFormat="1" applyFont="1" applyFill="1" applyBorder="1" applyAlignment="1">
      <alignment horizontal="right" vertical="top" wrapText="1"/>
    </xf>
    <xf numFmtId="164" fontId="19" fillId="20" borderId="17" xfId="0" applyNumberFormat="1" applyFont="1" applyFill="1" applyBorder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0" fontId="21" fillId="22" borderId="0" xfId="0" applyFont="1" applyFill="1" applyAlignment="1">
      <alignment horizontal="center" vertical="top" wrapText="1"/>
    </xf>
    <xf numFmtId="0" fontId="22" fillId="23" borderId="0" xfId="0" applyFont="1" applyFill="1" applyAlignment="1">
      <alignment horizontal="right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4" fillId="25" borderId="0" xfId="0" applyFont="1" applyFill="1" applyAlignment="1">
      <alignment horizontal="left" vertical="top" wrapText="1"/>
    </xf>
    <xf numFmtId="0" fontId="25" fillId="26" borderId="0" xfId="0" applyFont="1" applyFill="1" applyAlignment="1">
      <alignment horizontal="center" vertical="top" wrapText="1"/>
    </xf>
    <xf numFmtId="49" fontId="28" fillId="0" borderId="20" xfId="1" applyNumberFormat="1" applyFont="1" applyBorder="1" applyAlignment="1">
      <alignment horizontal="center" vertical="center" wrapText="1"/>
    </xf>
    <xf numFmtId="0" fontId="29" fillId="27" borderId="20" xfId="1" applyFont="1" applyFill="1" applyBorder="1" applyAlignment="1">
      <alignment horizontal="center" vertical="center" wrapText="1"/>
    </xf>
    <xf numFmtId="0" fontId="30" fillId="27" borderId="20" xfId="1" applyFont="1" applyFill="1" applyBorder="1" applyAlignment="1">
      <alignment horizontal="center" vertical="center" wrapText="1"/>
    </xf>
    <xf numFmtId="4" fontId="30" fillId="27" borderId="20" xfId="1" applyNumberFormat="1" applyFont="1" applyFill="1" applyBorder="1" applyAlignment="1">
      <alignment horizontal="center" vertical="center" wrapText="1"/>
    </xf>
    <xf numFmtId="9" fontId="29" fillId="0" borderId="20" xfId="1" applyNumberFormat="1" applyFont="1" applyBorder="1" applyAlignment="1">
      <alignment horizontal="center" vertical="center" wrapText="1"/>
    </xf>
    <xf numFmtId="4" fontId="29" fillId="0" borderId="20" xfId="1" applyNumberFormat="1" applyFont="1" applyBorder="1" applyAlignment="1">
      <alignment horizontal="center" vertical="center" wrapText="1"/>
    </xf>
    <xf numFmtId="4" fontId="29" fillId="28" borderId="20" xfId="1" applyNumberFormat="1" applyFont="1" applyFill="1" applyBorder="1" applyAlignment="1">
      <alignment horizontal="center" vertical="center" wrapText="1"/>
    </xf>
    <xf numFmtId="0" fontId="31" fillId="0" borderId="20" xfId="1" applyFont="1" applyBorder="1" applyAlignment="1">
      <alignment horizontal="center" vertical="center" wrapText="1"/>
    </xf>
    <xf numFmtId="4" fontId="29" fillId="0" borderId="20" xfId="1" applyNumberFormat="1" applyFont="1" applyBorder="1" applyAlignment="1">
      <alignment horizontal="center" wrapText="1"/>
    </xf>
    <xf numFmtId="4" fontId="31" fillId="0" borderId="20" xfId="1" applyNumberFormat="1" applyFont="1" applyBorder="1" applyAlignment="1">
      <alignment horizontal="center" vertical="center" wrapText="1"/>
    </xf>
    <xf numFmtId="4" fontId="32" fillId="0" borderId="20" xfId="1" applyNumberFormat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left" vertical="center" wrapText="1"/>
    </xf>
    <xf numFmtId="0" fontId="29" fillId="0" borderId="20" xfId="1" applyFont="1" applyBorder="1" applyAlignment="1">
      <alignment horizontal="center" vertical="center" wrapText="1"/>
    </xf>
    <xf numFmtId="49" fontId="34" fillId="29" borderId="20" xfId="0" applyNumberFormat="1" applyFont="1" applyFill="1" applyBorder="1" applyAlignment="1" applyProtection="1">
      <alignment horizontal="left" vertical="center" wrapText="1"/>
      <protection locked="0"/>
    </xf>
    <xf numFmtId="49" fontId="34" fillId="29" borderId="20" xfId="0" applyNumberFormat="1" applyFont="1" applyFill="1" applyBorder="1" applyAlignment="1" applyProtection="1">
      <alignment horizontal="center" vertical="center" wrapText="1"/>
      <protection locked="0"/>
    </xf>
    <xf numFmtId="0" fontId="35" fillId="29" borderId="20" xfId="0" applyFont="1" applyFill="1" applyBorder="1" applyAlignment="1">
      <alignment horizontal="left"/>
    </xf>
    <xf numFmtId="4" fontId="34" fillId="29" borderId="20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20" xfId="0" applyFont="1" applyBorder="1" applyAlignment="1">
      <alignment horizontal="left" vertical="top" wrapText="1"/>
    </xf>
    <xf numFmtId="0" fontId="35" fillId="0" borderId="20" xfId="0" applyFont="1" applyBorder="1" applyAlignment="1">
      <alignment horizontal="center" vertical="top" wrapText="1"/>
    </xf>
    <xf numFmtId="0" fontId="36" fillId="0" borderId="20" xfId="0" applyFont="1" applyBorder="1" applyAlignment="1">
      <alignment horizontal="center" vertical="top" wrapText="1"/>
    </xf>
    <xf numFmtId="0" fontId="34" fillId="0" borderId="20" xfId="0" applyFont="1" applyBorder="1" applyAlignment="1">
      <alignment horizontal="left" vertical="top" wrapText="1"/>
    </xf>
    <xf numFmtId="0" fontId="34" fillId="0" borderId="20" xfId="0" applyFont="1" applyBorder="1" applyAlignment="1">
      <alignment horizontal="center" vertical="top" wrapText="1"/>
    </xf>
    <xf numFmtId="0" fontId="37" fillId="0" borderId="20" xfId="0" applyFont="1" applyBorder="1" applyAlignment="1">
      <alignment horizontal="center" vertical="top" wrapText="1"/>
    </xf>
    <xf numFmtId="4" fontId="37" fillId="0" borderId="20" xfId="0" applyNumberFormat="1" applyFont="1" applyBorder="1" applyAlignment="1">
      <alignment horizontal="center" vertical="top" wrapText="1"/>
    </xf>
    <xf numFmtId="0" fontId="38" fillId="0" borderId="20" xfId="0" applyFont="1" applyBorder="1" applyAlignment="1">
      <alignment horizontal="left" vertical="top" wrapText="1"/>
    </xf>
    <xf numFmtId="0" fontId="38" fillId="0" borderId="20" xfId="0" applyFont="1" applyBorder="1" applyAlignment="1">
      <alignment horizontal="center" vertical="top" wrapText="1"/>
    </xf>
    <xf numFmtId="4" fontId="35" fillId="30" borderId="20" xfId="0" applyNumberFormat="1" applyFont="1" applyFill="1" applyBorder="1" applyAlignment="1" applyProtection="1">
      <alignment horizontal="center" vertical="center" wrapText="1"/>
      <protection locked="0"/>
    </xf>
    <xf numFmtId="0" fontId="39" fillId="31" borderId="0" xfId="0" applyFont="1" applyFill="1" applyAlignment="1">
      <alignment horizontal="center" vertical="top" wrapText="1"/>
    </xf>
    <xf numFmtId="165" fontId="22" fillId="23" borderId="0" xfId="0" applyNumberFormat="1" applyFont="1" applyFill="1" applyAlignment="1">
      <alignment horizontal="right" vertical="top" wrapText="1"/>
    </xf>
    <xf numFmtId="0" fontId="10" fillId="15" borderId="17" xfId="0" applyFont="1" applyFill="1" applyBorder="1" applyAlignment="1">
      <alignment horizontal="left" vertical="top" wrapText="1"/>
    </xf>
    <xf numFmtId="0" fontId="10" fillId="15" borderId="17" xfId="0" applyFont="1" applyFill="1" applyBorder="1" applyAlignment="1">
      <alignment horizontal="right" vertical="top" wrapText="1"/>
    </xf>
    <xf numFmtId="0" fontId="10" fillId="15" borderId="17" xfId="0" applyFont="1" applyFill="1" applyBorder="1" applyAlignment="1">
      <alignment horizontal="left" vertical="top" wrapText="1"/>
    </xf>
    <xf numFmtId="0" fontId="10" fillId="15" borderId="17" xfId="0" applyFont="1" applyFill="1" applyBorder="1" applyAlignment="1">
      <alignment horizontal="right" vertical="top" wrapText="1"/>
    </xf>
    <xf numFmtId="4" fontId="10" fillId="15" borderId="17" xfId="0" applyNumberFormat="1" applyFont="1" applyFill="1" applyBorder="1" applyAlignment="1">
      <alignment horizontal="right" vertical="top" wrapText="1"/>
    </xf>
    <xf numFmtId="0" fontId="22" fillId="23" borderId="0" xfId="0" applyFont="1" applyFill="1" applyAlignment="1">
      <alignment horizontal="right" vertical="top" wrapText="1"/>
    </xf>
    <xf numFmtId="0" fontId="20" fillId="21" borderId="0" xfId="0" applyFont="1" applyFill="1" applyAlignment="1">
      <alignment horizontal="left" vertical="top" wrapText="1"/>
    </xf>
    <xf numFmtId="44" fontId="23" fillId="24" borderId="0" xfId="0" applyNumberFormat="1" applyFont="1" applyFill="1" applyAlignment="1">
      <alignment horizontal="right" vertical="top" wrapText="1"/>
    </xf>
    <xf numFmtId="44" fontId="22" fillId="23" borderId="0" xfId="0" applyNumberFormat="1" applyFont="1" applyFill="1" applyAlignment="1">
      <alignment horizontal="right" vertical="top" wrapText="1"/>
    </xf>
    <xf numFmtId="0" fontId="25" fillId="26" borderId="0" xfId="0" applyFont="1" applyFill="1" applyAlignment="1">
      <alignment horizontal="center" vertical="top" wrapText="1"/>
    </xf>
    <xf numFmtId="0" fontId="0" fillId="0" borderId="0" xfId="0"/>
    <xf numFmtId="0" fontId="37" fillId="0" borderId="20" xfId="0" applyFont="1" applyBorder="1" applyAlignment="1">
      <alignment horizontal="center" vertical="center" wrapText="1"/>
    </xf>
    <xf numFmtId="49" fontId="34" fillId="30" borderId="20" xfId="0" applyNumberFormat="1" applyFont="1" applyFill="1" applyBorder="1" applyAlignment="1" applyProtection="1">
      <alignment horizontal="center" vertical="center" wrapText="1"/>
      <protection locked="0"/>
    </xf>
    <xf numFmtId="0" fontId="20" fillId="21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4" fontId="23" fillId="24" borderId="0" xfId="0" applyNumberFormat="1" applyFont="1" applyFill="1" applyAlignment="1">
      <alignment horizontal="right" vertical="top" wrapText="1"/>
    </xf>
    <xf numFmtId="0" fontId="2" fillId="3" borderId="0" xfId="0" applyFont="1" applyFill="1" applyAlignment="1">
      <alignment horizontal="center" wrapText="1"/>
    </xf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9" fillId="0" borderId="20" xfId="1" applyFont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 wrapText="1"/>
    </xf>
    <xf numFmtId="4" fontId="31" fillId="0" borderId="20" xfId="1" applyNumberFormat="1" applyFont="1" applyBorder="1" applyAlignment="1">
      <alignment horizontal="center" vertical="center" wrapText="1"/>
    </xf>
    <xf numFmtId="0" fontId="29" fillId="0" borderId="20" xfId="1" applyFont="1" applyBorder="1" applyAlignment="1">
      <alignment horizontal="left" vertical="center" wrapText="1"/>
    </xf>
    <xf numFmtId="0" fontId="33" fillId="0" borderId="20" xfId="1" applyFont="1" applyBorder="1" applyAlignment="1">
      <alignment horizontal="left" vertical="center" wrapText="1"/>
    </xf>
    <xf numFmtId="4" fontId="33" fillId="0" borderId="20" xfId="1" applyNumberFormat="1" applyFont="1" applyBorder="1" applyAlignment="1">
      <alignment horizontal="left" vertical="center" wrapText="1"/>
    </xf>
    <xf numFmtId="49" fontId="27" fillId="0" borderId="18" xfId="1" applyNumberFormat="1" applyFont="1" applyBorder="1" applyAlignment="1">
      <alignment horizontal="right" vertical="center" wrapText="1"/>
    </xf>
    <xf numFmtId="49" fontId="27" fillId="0" borderId="19" xfId="1" applyNumberFormat="1" applyFont="1" applyBorder="1" applyAlignment="1">
      <alignment horizontal="right" vertical="center" wrapText="1"/>
    </xf>
    <xf numFmtId="4" fontId="10" fillId="14" borderId="11" xfId="0" applyNumberFormat="1" applyFont="1" applyFill="1" applyBorder="1" applyAlignment="1">
      <alignment horizontal="right" vertical="top" wrapText="1"/>
    </xf>
  </cellXfs>
  <cellStyles count="2">
    <cellStyle name="Normal" xfId="0" builtinId="0"/>
    <cellStyle name="Normal 4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INFRA/TED%20INOVA&#199;&#195;O%20CCSH/Licita&#231;&#227;o/Or&#231;amento%20sint&#233;tic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ético"/>
      <sheetName val="Cronograma Físico-Financeiro"/>
    </sheetNames>
    <sheetDataSet>
      <sheetData sheetId="0">
        <row r="6">
          <cell r="D6" t="str">
            <v>SERVIÇOS PRELIMINARES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showOutlineSymbols="0" showWhiteSpace="0" topLeftCell="C1" zoomScale="70" zoomScaleNormal="70" workbookViewId="0">
      <selection activeCell="D2" sqref="D2"/>
    </sheetView>
  </sheetViews>
  <sheetFormatPr defaultRowHeight="14.25"/>
  <cols>
    <col min="1" max="3" width="10" bestFit="1" customWidth="1"/>
    <col min="4" max="4" width="60" bestFit="1" customWidth="1"/>
    <col min="5" max="5" width="8.75" customWidth="1"/>
    <col min="6" max="11" width="10" bestFit="1" customWidth="1"/>
    <col min="12" max="12" width="13.625" customWidth="1"/>
    <col min="13" max="13" width="10" bestFit="1" customWidth="1"/>
  </cols>
  <sheetData>
    <row r="1" spans="1:13" ht="15">
      <c r="A1" s="1"/>
      <c r="B1" s="1"/>
      <c r="C1" s="1"/>
      <c r="D1" s="1" t="s">
        <v>0</v>
      </c>
      <c r="E1" s="72" t="s">
        <v>1</v>
      </c>
      <c r="F1" s="72"/>
      <c r="G1" s="72" t="s">
        <v>2</v>
      </c>
      <c r="H1" s="72"/>
      <c r="I1" s="72"/>
      <c r="J1" s="72" t="s">
        <v>3</v>
      </c>
      <c r="K1" s="72"/>
      <c r="L1" s="72"/>
      <c r="M1" s="72"/>
    </row>
    <row r="2" spans="1:13" ht="80.099999999999994" customHeight="1">
      <c r="A2" s="17"/>
      <c r="B2" s="17"/>
      <c r="C2" s="17"/>
      <c r="D2" s="17" t="s">
        <v>4</v>
      </c>
      <c r="E2" s="58" t="s">
        <v>265</v>
      </c>
      <c r="F2" s="58"/>
      <c r="G2" s="58" t="s">
        <v>6</v>
      </c>
      <c r="H2" s="58"/>
      <c r="I2" s="58"/>
      <c r="J2" s="58" t="s">
        <v>7</v>
      </c>
      <c r="K2" s="58"/>
      <c r="L2" s="58"/>
      <c r="M2" s="58"/>
    </row>
    <row r="3" spans="1:13" ht="15">
      <c r="A3" s="68" t="s">
        <v>8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5" customHeight="1">
      <c r="A4" s="69" t="s">
        <v>9</v>
      </c>
      <c r="B4" s="70" t="s">
        <v>10</v>
      </c>
      <c r="C4" s="69" t="s">
        <v>11</v>
      </c>
      <c r="D4" s="69" t="s">
        <v>12</v>
      </c>
      <c r="E4" s="71" t="s">
        <v>13</v>
      </c>
      <c r="F4" s="70" t="s">
        <v>14</v>
      </c>
      <c r="G4" s="71" t="s">
        <v>15</v>
      </c>
      <c r="H4" s="69"/>
      <c r="I4" s="69"/>
      <c r="J4" s="71" t="s">
        <v>16</v>
      </c>
      <c r="K4" s="69"/>
      <c r="L4" s="69"/>
      <c r="M4" s="70" t="s">
        <v>17</v>
      </c>
    </row>
    <row r="5" spans="1:13" ht="15" customHeight="1">
      <c r="A5" s="70"/>
      <c r="B5" s="70"/>
      <c r="C5" s="70"/>
      <c r="D5" s="70"/>
      <c r="E5" s="70"/>
      <c r="F5" s="70"/>
      <c r="G5" s="2" t="s">
        <v>18</v>
      </c>
      <c r="H5" s="2" t="s">
        <v>19</v>
      </c>
      <c r="I5" s="2" t="s">
        <v>16</v>
      </c>
      <c r="J5" s="2" t="s">
        <v>18</v>
      </c>
      <c r="K5" s="2" t="s">
        <v>19</v>
      </c>
      <c r="L5" s="2" t="s">
        <v>16</v>
      </c>
      <c r="M5" s="70"/>
    </row>
    <row r="6" spans="1:13" ht="24" customHeight="1">
      <c r="A6" s="3" t="s">
        <v>20</v>
      </c>
      <c r="B6" s="3"/>
      <c r="C6" s="3"/>
      <c r="D6" s="3" t="s">
        <v>21</v>
      </c>
      <c r="E6" s="3"/>
      <c r="F6" s="4"/>
      <c r="G6" s="3"/>
      <c r="H6" s="3"/>
      <c r="I6" s="3"/>
      <c r="J6" s="3"/>
      <c r="K6" s="3"/>
      <c r="L6" s="5">
        <f>SUM(L7:L12)</f>
        <v>45543.839999999997</v>
      </c>
      <c r="M6" s="6">
        <v>0.29352650037243133</v>
      </c>
    </row>
    <row r="7" spans="1:13" ht="24" customHeight="1">
      <c r="A7" s="7" t="s">
        <v>22</v>
      </c>
      <c r="B7" s="9" t="s">
        <v>23</v>
      </c>
      <c r="C7" s="7" t="s">
        <v>24</v>
      </c>
      <c r="D7" s="7" t="s">
        <v>25</v>
      </c>
      <c r="E7" s="8" t="s">
        <v>26</v>
      </c>
      <c r="F7" s="9">
        <v>3</v>
      </c>
      <c r="G7" s="10">
        <v>8740.06</v>
      </c>
      <c r="H7" s="10">
        <v>482.09</v>
      </c>
      <c r="I7" s="10">
        <f>G7+H7</f>
        <v>9222.15</v>
      </c>
      <c r="J7" s="10">
        <f>F7*G7</f>
        <v>26220.18</v>
      </c>
      <c r="K7" s="10">
        <f>F7*H7</f>
        <v>1446.27</v>
      </c>
      <c r="L7" s="10">
        <f>J7+K7</f>
        <v>27666.45</v>
      </c>
      <c r="M7" s="11">
        <v>0.17569657724074947</v>
      </c>
    </row>
    <row r="8" spans="1:13" ht="24" customHeight="1">
      <c r="A8" s="7" t="s">
        <v>27</v>
      </c>
      <c r="B8" s="9" t="s">
        <v>28</v>
      </c>
      <c r="C8" s="7" t="s">
        <v>24</v>
      </c>
      <c r="D8" s="7" t="s">
        <v>29</v>
      </c>
      <c r="E8" s="8" t="s">
        <v>30</v>
      </c>
      <c r="F8" s="9">
        <v>20</v>
      </c>
      <c r="G8" s="10">
        <v>101.85</v>
      </c>
      <c r="H8" s="10">
        <v>1.92</v>
      </c>
      <c r="I8" s="10">
        <f t="shared" ref="I8:I12" si="0">G8+H8</f>
        <v>103.77</v>
      </c>
      <c r="J8" s="10">
        <f t="shared" ref="J8:J12" si="1">F8*G8</f>
        <v>2037</v>
      </c>
      <c r="K8" s="10">
        <f t="shared" ref="K8:K12" si="2">F8*H8</f>
        <v>38.4</v>
      </c>
      <c r="L8" s="10">
        <f t="shared" ref="L8:L12" si="3">J8+K8</f>
        <v>2075.4</v>
      </c>
      <c r="M8" s="11">
        <v>1.4047553657097112E-2</v>
      </c>
    </row>
    <row r="9" spans="1:13" ht="24" customHeight="1">
      <c r="A9" s="7" t="s">
        <v>31</v>
      </c>
      <c r="B9" s="9" t="s">
        <v>32</v>
      </c>
      <c r="C9" s="7" t="s">
        <v>24</v>
      </c>
      <c r="D9" s="7" t="s">
        <v>33</v>
      </c>
      <c r="E9" s="8" t="s">
        <v>34</v>
      </c>
      <c r="F9" s="9">
        <v>8</v>
      </c>
      <c r="G9" s="10">
        <v>50.11</v>
      </c>
      <c r="H9" s="10">
        <v>341.99</v>
      </c>
      <c r="I9" s="10">
        <f t="shared" si="0"/>
        <v>392.1</v>
      </c>
      <c r="J9" s="10">
        <f t="shared" si="1"/>
        <v>400.88</v>
      </c>
      <c r="K9" s="10">
        <f t="shared" si="2"/>
        <v>2735.92</v>
      </c>
      <c r="L9" s="10">
        <f t="shared" si="3"/>
        <v>3136.8</v>
      </c>
      <c r="M9" s="11">
        <v>2.1010421546915178E-2</v>
      </c>
    </row>
    <row r="10" spans="1:13" ht="24" customHeight="1">
      <c r="A10" s="7" t="s">
        <v>35</v>
      </c>
      <c r="B10" s="9" t="s">
        <v>36</v>
      </c>
      <c r="C10" s="7" t="s">
        <v>24</v>
      </c>
      <c r="D10" s="7" t="s">
        <v>37</v>
      </c>
      <c r="E10" s="8" t="s">
        <v>34</v>
      </c>
      <c r="F10" s="9">
        <v>32</v>
      </c>
      <c r="G10" s="10">
        <v>3.86</v>
      </c>
      <c r="H10" s="10">
        <v>7.49</v>
      </c>
      <c r="I10" s="10">
        <f t="shared" si="0"/>
        <v>11.35</v>
      </c>
      <c r="J10" s="10">
        <f t="shared" si="1"/>
        <v>123.52</v>
      </c>
      <c r="K10" s="10">
        <f t="shared" si="2"/>
        <v>239.68</v>
      </c>
      <c r="L10" s="10">
        <f t="shared" si="3"/>
        <v>363.2</v>
      </c>
      <c r="M10" s="11">
        <v>2.257068032053501E-3</v>
      </c>
    </row>
    <row r="11" spans="1:13" ht="24" customHeight="1">
      <c r="A11" s="7" t="s">
        <v>38</v>
      </c>
      <c r="B11" s="9" t="s">
        <v>39</v>
      </c>
      <c r="C11" s="7" t="s">
        <v>40</v>
      </c>
      <c r="D11" s="7" t="s">
        <v>41</v>
      </c>
      <c r="E11" s="8" t="s">
        <v>34</v>
      </c>
      <c r="F11" s="9">
        <v>127</v>
      </c>
      <c r="G11" s="10">
        <v>2.57</v>
      </c>
      <c r="H11" s="10">
        <v>0</v>
      </c>
      <c r="I11" s="10">
        <f t="shared" si="0"/>
        <v>2.57</v>
      </c>
      <c r="J11" s="10">
        <f t="shared" si="1"/>
        <v>326.39</v>
      </c>
      <c r="K11" s="10">
        <f t="shared" si="2"/>
        <v>0</v>
      </c>
      <c r="L11" s="10">
        <f t="shared" si="3"/>
        <v>326.39</v>
      </c>
      <c r="M11" s="11">
        <v>2.1128389649467685E-3</v>
      </c>
    </row>
    <row r="12" spans="1:13" ht="36" customHeight="1">
      <c r="A12" s="7" t="s">
        <v>42</v>
      </c>
      <c r="B12" s="9" t="s">
        <v>43</v>
      </c>
      <c r="C12" s="7" t="s">
        <v>24</v>
      </c>
      <c r="D12" s="7" t="s">
        <v>44</v>
      </c>
      <c r="E12" s="8" t="s">
        <v>34</v>
      </c>
      <c r="F12" s="9">
        <v>20</v>
      </c>
      <c r="G12" s="10">
        <v>254.8</v>
      </c>
      <c r="H12" s="10">
        <v>343.98</v>
      </c>
      <c r="I12" s="10">
        <f t="shared" si="0"/>
        <v>598.78</v>
      </c>
      <c r="J12" s="10">
        <f t="shared" si="1"/>
        <v>5096</v>
      </c>
      <c r="K12" s="10">
        <f t="shared" si="2"/>
        <v>6879.6</v>
      </c>
      <c r="L12" s="10">
        <f t="shared" si="3"/>
        <v>11975.6</v>
      </c>
      <c r="M12" s="11">
        <v>7.8402040930669339E-2</v>
      </c>
    </row>
    <row r="13" spans="1:13" ht="24" customHeight="1">
      <c r="A13" s="3" t="s">
        <v>45</v>
      </c>
      <c r="B13" s="3"/>
      <c r="C13" s="3"/>
      <c r="D13" s="3" t="s">
        <v>46</v>
      </c>
      <c r="E13" s="3"/>
      <c r="F13" s="4"/>
      <c r="G13" s="3"/>
      <c r="H13" s="3"/>
      <c r="I13" s="3"/>
      <c r="J13" s="3"/>
      <c r="K13" s="3"/>
      <c r="L13" s="5"/>
      <c r="M13" s="6">
        <v>0.5495826603388283</v>
      </c>
    </row>
    <row r="14" spans="1:13" ht="24" customHeight="1">
      <c r="A14" s="3" t="s">
        <v>47</v>
      </c>
      <c r="B14" s="3"/>
      <c r="C14" s="3"/>
      <c r="D14" s="3" t="s">
        <v>48</v>
      </c>
      <c r="E14" s="3"/>
      <c r="F14" s="4"/>
      <c r="G14" s="3"/>
      <c r="H14" s="3"/>
      <c r="I14" s="3"/>
      <c r="J14" s="3"/>
      <c r="K14" s="3"/>
      <c r="L14" s="5">
        <f>SUM(L15:L19)</f>
        <v>6790.5700000000006</v>
      </c>
      <c r="M14" s="6">
        <v>4.4303897106516055E-2</v>
      </c>
    </row>
    <row r="15" spans="1:13" ht="72" customHeight="1">
      <c r="A15" s="7" t="s">
        <v>49</v>
      </c>
      <c r="B15" s="9" t="s">
        <v>50</v>
      </c>
      <c r="C15" s="7" t="s">
        <v>24</v>
      </c>
      <c r="D15" s="7" t="s">
        <v>51</v>
      </c>
      <c r="E15" s="8" t="s">
        <v>34</v>
      </c>
      <c r="F15" s="9">
        <v>14</v>
      </c>
      <c r="G15" s="10">
        <v>64.16</v>
      </c>
      <c r="H15" s="10">
        <v>83.55</v>
      </c>
      <c r="I15" s="10">
        <f t="shared" ref="I15" si="4">G15+H15</f>
        <v>147.70999999999998</v>
      </c>
      <c r="J15" s="10">
        <f t="shared" ref="J15" si="5">F15*G15</f>
        <v>898.24</v>
      </c>
      <c r="K15" s="10">
        <f t="shared" ref="K15" si="6">F15*H15</f>
        <v>1169.7</v>
      </c>
      <c r="L15" s="10">
        <f t="shared" ref="L15" si="7">J15+K15</f>
        <v>2067.94</v>
      </c>
      <c r="M15" s="11">
        <v>1.3553132565280323E-2</v>
      </c>
    </row>
    <row r="16" spans="1:13" ht="48" customHeight="1">
      <c r="A16" s="7" t="s">
        <v>52</v>
      </c>
      <c r="B16" s="9" t="s">
        <v>53</v>
      </c>
      <c r="C16" s="7" t="s">
        <v>24</v>
      </c>
      <c r="D16" s="7" t="s">
        <v>54</v>
      </c>
      <c r="E16" s="8" t="s">
        <v>55</v>
      </c>
      <c r="F16" s="9">
        <v>1</v>
      </c>
      <c r="G16" s="10">
        <v>380.48</v>
      </c>
      <c r="H16" s="10">
        <v>2375.15</v>
      </c>
      <c r="I16" s="10">
        <f t="shared" ref="I16:I19" si="8">G16+H16</f>
        <v>2755.63</v>
      </c>
      <c r="J16" s="10">
        <f t="shared" ref="J16:J19" si="9">F16*G16</f>
        <v>380.48</v>
      </c>
      <c r="K16" s="10">
        <f t="shared" ref="K16:K19" si="10">F16*H16</f>
        <v>2375.15</v>
      </c>
      <c r="L16" s="10">
        <f t="shared" ref="L16:L19" si="11">J16+K16</f>
        <v>2755.63</v>
      </c>
      <c r="M16" s="11">
        <v>1.8223596989063544E-2</v>
      </c>
    </row>
    <row r="17" spans="1:13" ht="48" customHeight="1">
      <c r="A17" s="7" t="s">
        <v>56</v>
      </c>
      <c r="B17" s="9" t="s">
        <v>57</v>
      </c>
      <c r="C17" s="7" t="s">
        <v>24</v>
      </c>
      <c r="D17" s="7" t="s">
        <v>58</v>
      </c>
      <c r="E17" s="8" t="s">
        <v>34</v>
      </c>
      <c r="F17" s="9">
        <v>28</v>
      </c>
      <c r="G17" s="10">
        <v>4.0199999999999996</v>
      </c>
      <c r="H17" s="10">
        <v>3.29</v>
      </c>
      <c r="I17" s="10">
        <f t="shared" si="8"/>
        <v>7.31</v>
      </c>
      <c r="J17" s="10">
        <f t="shared" si="9"/>
        <v>112.55999999999999</v>
      </c>
      <c r="K17" s="10">
        <f t="shared" si="10"/>
        <v>92.12</v>
      </c>
      <c r="L17" s="10">
        <f t="shared" si="11"/>
        <v>204.68</v>
      </c>
      <c r="M17" s="11">
        <v>1.3281723434232955E-3</v>
      </c>
    </row>
    <row r="18" spans="1:13" ht="48" customHeight="1">
      <c r="A18" s="7" t="s">
        <v>59</v>
      </c>
      <c r="B18" s="9" t="s">
        <v>60</v>
      </c>
      <c r="C18" s="7" t="s">
        <v>24</v>
      </c>
      <c r="D18" s="7" t="s">
        <v>61</v>
      </c>
      <c r="E18" s="8" t="s">
        <v>34</v>
      </c>
      <c r="F18" s="9">
        <v>28</v>
      </c>
      <c r="G18" s="10">
        <v>18.690000000000001</v>
      </c>
      <c r="H18" s="10">
        <v>24.79</v>
      </c>
      <c r="I18" s="10">
        <f t="shared" si="8"/>
        <v>43.480000000000004</v>
      </c>
      <c r="J18" s="10">
        <f t="shared" si="9"/>
        <v>523.32000000000005</v>
      </c>
      <c r="K18" s="10">
        <f t="shared" si="10"/>
        <v>694.12</v>
      </c>
      <c r="L18" s="10">
        <f t="shared" si="11"/>
        <v>1217.44</v>
      </c>
      <c r="M18" s="11">
        <v>8.1769219055973317E-3</v>
      </c>
    </row>
    <row r="19" spans="1:13" ht="24" customHeight="1">
      <c r="A19" s="7" t="s">
        <v>62</v>
      </c>
      <c r="B19" s="9" t="s">
        <v>63</v>
      </c>
      <c r="C19" s="7" t="s">
        <v>24</v>
      </c>
      <c r="D19" s="7" t="s">
        <v>64</v>
      </c>
      <c r="E19" s="8" t="s">
        <v>34</v>
      </c>
      <c r="F19" s="9">
        <v>28</v>
      </c>
      <c r="G19" s="10">
        <v>7.71</v>
      </c>
      <c r="H19" s="10">
        <v>11.75</v>
      </c>
      <c r="I19" s="10">
        <f t="shared" si="8"/>
        <v>19.46</v>
      </c>
      <c r="J19" s="10">
        <f t="shared" si="9"/>
        <v>215.88</v>
      </c>
      <c r="K19" s="10">
        <f t="shared" si="10"/>
        <v>329</v>
      </c>
      <c r="L19" s="10">
        <f t="shared" si="11"/>
        <v>544.88</v>
      </c>
      <c r="M19" s="11">
        <v>3.0220733031515565E-3</v>
      </c>
    </row>
    <row r="20" spans="1:13" ht="24" customHeight="1">
      <c r="A20" s="3" t="s">
        <v>65</v>
      </c>
      <c r="B20" s="3"/>
      <c r="C20" s="3"/>
      <c r="D20" s="3" t="s">
        <v>66</v>
      </c>
      <c r="E20" s="3"/>
      <c r="F20" s="4"/>
      <c r="G20" s="3"/>
      <c r="H20" s="3"/>
      <c r="I20" s="3"/>
      <c r="J20" s="3"/>
      <c r="K20" s="3"/>
      <c r="L20" s="5">
        <f>SUM(L21:L27)</f>
        <v>31059.939999999995</v>
      </c>
      <c r="M20" s="6">
        <v>0.20346301002213277</v>
      </c>
    </row>
    <row r="21" spans="1:13" ht="36" customHeight="1">
      <c r="A21" s="7" t="s">
        <v>67</v>
      </c>
      <c r="B21" s="9" t="s">
        <v>68</v>
      </c>
      <c r="C21" s="7" t="s">
        <v>24</v>
      </c>
      <c r="D21" s="7" t="s">
        <v>69</v>
      </c>
      <c r="E21" s="8" t="s">
        <v>34</v>
      </c>
      <c r="F21" s="9">
        <v>75</v>
      </c>
      <c r="G21" s="10">
        <v>6.98</v>
      </c>
      <c r="H21" s="10">
        <v>199.78</v>
      </c>
      <c r="I21" s="10">
        <f t="shared" ref="I21" si="12">G21+H21</f>
        <v>206.76</v>
      </c>
      <c r="J21" s="10">
        <f t="shared" ref="J21" si="13">F21*G21</f>
        <v>523.5</v>
      </c>
      <c r="K21" s="10">
        <f t="shared" ref="K21" si="14">F21*H21</f>
        <v>14983.5</v>
      </c>
      <c r="L21" s="10">
        <f t="shared" ref="L21" si="15">J21+K21</f>
        <v>15507</v>
      </c>
      <c r="M21" s="11">
        <v>0.10127829713456442</v>
      </c>
    </row>
    <row r="22" spans="1:13" ht="36" customHeight="1">
      <c r="A22" s="7" t="s">
        <v>67</v>
      </c>
      <c r="B22" s="9" t="s">
        <v>70</v>
      </c>
      <c r="C22" s="7" t="s">
        <v>24</v>
      </c>
      <c r="D22" s="7" t="s">
        <v>71</v>
      </c>
      <c r="E22" s="8" t="s">
        <v>34</v>
      </c>
      <c r="F22" s="9">
        <v>75</v>
      </c>
      <c r="G22" s="10">
        <v>15.87</v>
      </c>
      <c r="H22" s="10">
        <v>40.68</v>
      </c>
      <c r="I22" s="10">
        <f t="shared" ref="I22:I27" si="16">G22+H22</f>
        <v>56.55</v>
      </c>
      <c r="J22" s="10">
        <f t="shared" ref="J22:J27" si="17">F22*G22</f>
        <v>1190.25</v>
      </c>
      <c r="K22" s="10">
        <f t="shared" ref="K22:K27" si="18">F22*H22</f>
        <v>3051</v>
      </c>
      <c r="L22" s="10">
        <f t="shared" ref="L22:L27" si="19">J22+K22</f>
        <v>4241.25</v>
      </c>
      <c r="M22" s="11">
        <v>2.7367774840414801E-2</v>
      </c>
    </row>
    <row r="23" spans="1:13" ht="24" customHeight="1">
      <c r="A23" s="7" t="s">
        <v>72</v>
      </c>
      <c r="B23" s="9" t="s">
        <v>73</v>
      </c>
      <c r="C23" s="7" t="s">
        <v>74</v>
      </c>
      <c r="D23" s="7" t="s">
        <v>75</v>
      </c>
      <c r="E23" s="8" t="s">
        <v>34</v>
      </c>
      <c r="F23" s="9">
        <v>60</v>
      </c>
      <c r="G23" s="10">
        <v>1.96</v>
      </c>
      <c r="H23" s="10">
        <v>46.31</v>
      </c>
      <c r="I23" s="10">
        <f t="shared" si="16"/>
        <v>48.27</v>
      </c>
      <c r="J23" s="10">
        <f t="shared" si="17"/>
        <v>117.6</v>
      </c>
      <c r="K23" s="10">
        <f t="shared" si="18"/>
        <v>2778.6000000000004</v>
      </c>
      <c r="L23" s="10">
        <f t="shared" si="19"/>
        <v>2896.2000000000003</v>
      </c>
      <c r="M23" s="11">
        <v>1.9328619879756405E-2</v>
      </c>
    </row>
    <row r="24" spans="1:13" ht="24" customHeight="1">
      <c r="A24" s="7" t="s">
        <v>76</v>
      </c>
      <c r="B24" s="9" t="s">
        <v>77</v>
      </c>
      <c r="C24" s="7" t="s">
        <v>24</v>
      </c>
      <c r="D24" s="7" t="s">
        <v>260</v>
      </c>
      <c r="E24" s="8" t="s">
        <v>78</v>
      </c>
      <c r="F24" s="9">
        <v>35</v>
      </c>
      <c r="G24" s="10">
        <v>2.77</v>
      </c>
      <c r="H24" s="10">
        <v>58.69</v>
      </c>
      <c r="I24" s="10">
        <f t="shared" si="16"/>
        <v>61.46</v>
      </c>
      <c r="J24" s="10">
        <f t="shared" si="17"/>
        <v>96.95</v>
      </c>
      <c r="K24" s="10">
        <f t="shared" si="18"/>
        <v>2054.15</v>
      </c>
      <c r="L24" s="10">
        <f t="shared" si="19"/>
        <v>2151.1</v>
      </c>
      <c r="M24" s="11">
        <v>1.3346688385813443E-2</v>
      </c>
    </row>
    <row r="25" spans="1:13" ht="48" customHeight="1">
      <c r="A25" s="7" t="s">
        <v>79</v>
      </c>
      <c r="B25" s="9" t="s">
        <v>80</v>
      </c>
      <c r="C25" s="7" t="s">
        <v>74</v>
      </c>
      <c r="D25" s="7" t="s">
        <v>81</v>
      </c>
      <c r="E25" s="8" t="s">
        <v>34</v>
      </c>
      <c r="F25" s="9">
        <v>14</v>
      </c>
      <c r="G25" s="10">
        <v>19.190000000000001</v>
      </c>
      <c r="H25" s="10">
        <v>216.16</v>
      </c>
      <c r="I25" s="10">
        <f t="shared" si="16"/>
        <v>235.35</v>
      </c>
      <c r="J25" s="10">
        <f t="shared" si="17"/>
        <v>268.66000000000003</v>
      </c>
      <c r="K25" s="10">
        <f t="shared" si="18"/>
        <v>3026.24</v>
      </c>
      <c r="L25" s="10">
        <f t="shared" si="19"/>
        <v>3294.8999999999996</v>
      </c>
      <c r="M25" s="11">
        <v>2.2031299357465693E-2</v>
      </c>
    </row>
    <row r="26" spans="1:13" ht="36" customHeight="1">
      <c r="A26" s="7" t="s">
        <v>82</v>
      </c>
      <c r="B26" s="9" t="s">
        <v>83</v>
      </c>
      <c r="C26" s="7" t="s">
        <v>74</v>
      </c>
      <c r="D26" s="7" t="s">
        <v>84</v>
      </c>
      <c r="E26" s="8" t="s">
        <v>34</v>
      </c>
      <c r="F26" s="9">
        <v>12</v>
      </c>
      <c r="G26" s="10">
        <v>3.41</v>
      </c>
      <c r="H26" s="10">
        <v>164.06</v>
      </c>
      <c r="I26" s="10">
        <f t="shared" si="16"/>
        <v>167.47</v>
      </c>
      <c r="J26" s="10">
        <f t="shared" si="17"/>
        <v>40.92</v>
      </c>
      <c r="K26" s="10">
        <f t="shared" si="18"/>
        <v>1968.72</v>
      </c>
      <c r="L26" s="10">
        <f t="shared" si="19"/>
        <v>2009.64</v>
      </c>
      <c r="M26" s="11">
        <v>1.3651301825446393E-2</v>
      </c>
    </row>
    <row r="27" spans="1:13" ht="36" customHeight="1">
      <c r="A27" s="7" t="s">
        <v>85</v>
      </c>
      <c r="B27" s="9" t="s">
        <v>86</v>
      </c>
      <c r="C27" s="7" t="s">
        <v>74</v>
      </c>
      <c r="D27" s="7" t="s">
        <v>87</v>
      </c>
      <c r="E27" s="8" t="s">
        <v>34</v>
      </c>
      <c r="F27" s="9">
        <v>5</v>
      </c>
      <c r="G27" s="10">
        <v>39.25</v>
      </c>
      <c r="H27" s="10">
        <v>152.72</v>
      </c>
      <c r="I27" s="10">
        <f t="shared" si="16"/>
        <v>191.97</v>
      </c>
      <c r="J27" s="10">
        <f t="shared" si="17"/>
        <v>196.25</v>
      </c>
      <c r="K27" s="10">
        <f t="shared" si="18"/>
        <v>763.6</v>
      </c>
      <c r="L27" s="10">
        <f t="shared" si="19"/>
        <v>959.85</v>
      </c>
      <c r="M27" s="11">
        <v>6.4590285986716213E-3</v>
      </c>
    </row>
    <row r="28" spans="1:13" ht="24" customHeight="1">
      <c r="A28" s="3" t="s">
        <v>88</v>
      </c>
      <c r="B28" s="3"/>
      <c r="C28" s="3"/>
      <c r="D28" s="3" t="s">
        <v>89</v>
      </c>
      <c r="E28" s="3"/>
      <c r="F28" s="4"/>
      <c r="G28" s="3"/>
      <c r="H28" s="3"/>
      <c r="I28" s="3"/>
      <c r="J28" s="3"/>
      <c r="K28" s="3"/>
      <c r="L28" s="5">
        <f>SUM(L29:L30)</f>
        <v>25124.59</v>
      </c>
      <c r="M28" s="6">
        <v>0.1037906189922458</v>
      </c>
    </row>
    <row r="29" spans="1:13" ht="60" customHeight="1">
      <c r="A29" s="7" t="s">
        <v>90</v>
      </c>
      <c r="B29" s="9" t="s">
        <v>91</v>
      </c>
      <c r="C29" s="7" t="s">
        <v>74</v>
      </c>
      <c r="D29" s="7" t="s">
        <v>92</v>
      </c>
      <c r="E29" s="8" t="s">
        <v>93</v>
      </c>
      <c r="F29" s="9">
        <v>1</v>
      </c>
      <c r="G29" s="10">
        <v>637.42999999999995</v>
      </c>
      <c r="H29" s="10">
        <v>23211.38</v>
      </c>
      <c r="I29" s="10">
        <f t="shared" ref="I29:I30" si="20">G29+H29</f>
        <v>23848.81</v>
      </c>
      <c r="J29" s="10">
        <f t="shared" ref="J29:J30" si="21">F29*G29</f>
        <v>637.42999999999995</v>
      </c>
      <c r="K29" s="10">
        <f t="shared" ref="K29:K30" si="22">F29*H29</f>
        <v>23211.38</v>
      </c>
      <c r="L29" s="10">
        <f t="shared" ref="L29:L30" si="23">J29+K29</f>
        <v>23848.81</v>
      </c>
      <c r="M29" s="11">
        <v>9.4691950979991141E-2</v>
      </c>
    </row>
    <row r="30" spans="1:13" ht="24" customHeight="1">
      <c r="A30" s="7" t="s">
        <v>94</v>
      </c>
      <c r="B30" s="9" t="s">
        <v>95</v>
      </c>
      <c r="C30" s="7" t="s">
        <v>24</v>
      </c>
      <c r="D30" s="7" t="s">
        <v>96</v>
      </c>
      <c r="E30" s="8" t="s">
        <v>78</v>
      </c>
      <c r="F30" s="9">
        <v>11</v>
      </c>
      <c r="G30" s="10">
        <v>17.66</v>
      </c>
      <c r="H30" s="10">
        <v>98.32</v>
      </c>
      <c r="I30" s="10">
        <f t="shared" si="20"/>
        <v>115.97999999999999</v>
      </c>
      <c r="J30" s="10">
        <f t="shared" si="21"/>
        <v>194.26</v>
      </c>
      <c r="K30" s="10">
        <f t="shared" si="22"/>
        <v>1081.52</v>
      </c>
      <c r="L30" s="10">
        <f t="shared" si="23"/>
        <v>1275.78</v>
      </c>
      <c r="M30" s="11">
        <v>9.0986680122546581E-3</v>
      </c>
    </row>
    <row r="31" spans="1:13" ht="24" customHeight="1">
      <c r="A31" s="3" t="s">
        <v>97</v>
      </c>
      <c r="B31" s="3"/>
      <c r="C31" s="3"/>
      <c r="D31" s="3" t="s">
        <v>98</v>
      </c>
      <c r="E31" s="3"/>
      <c r="F31" s="4"/>
      <c r="G31" s="3"/>
      <c r="H31" s="3"/>
      <c r="I31" s="3"/>
      <c r="J31" s="3"/>
      <c r="K31" s="3"/>
      <c r="L31" s="5">
        <f>SUM(L32:L35)</f>
        <v>2625.1800000000003</v>
      </c>
      <c r="M31" s="6">
        <v>1.7668198212535759E-2</v>
      </c>
    </row>
    <row r="32" spans="1:13" ht="24" customHeight="1">
      <c r="A32" s="7" t="s">
        <v>99</v>
      </c>
      <c r="B32" s="9" t="s">
        <v>100</v>
      </c>
      <c r="C32" s="7" t="s">
        <v>24</v>
      </c>
      <c r="D32" s="7" t="s">
        <v>101</v>
      </c>
      <c r="E32" s="8" t="s">
        <v>34</v>
      </c>
      <c r="F32" s="9">
        <v>81</v>
      </c>
      <c r="G32" s="10">
        <v>0.66</v>
      </c>
      <c r="H32" s="10">
        <v>2.56</v>
      </c>
      <c r="I32" s="10">
        <f t="shared" ref="I32" si="24">G32+H32</f>
        <v>3.22</v>
      </c>
      <c r="J32" s="10">
        <f t="shared" ref="J32" si="25">F32*G32</f>
        <v>53.46</v>
      </c>
      <c r="K32" s="10">
        <f t="shared" ref="K32" si="26">F32*H32</f>
        <v>207.36</v>
      </c>
      <c r="L32" s="10">
        <f t="shared" ref="L32" si="27">J32+K32</f>
        <v>260.82</v>
      </c>
      <c r="M32" s="11">
        <v>1.7651905415155258E-3</v>
      </c>
    </row>
    <row r="33" spans="1:13" ht="24" customHeight="1">
      <c r="A33" s="7" t="s">
        <v>102</v>
      </c>
      <c r="B33" s="9" t="s">
        <v>103</v>
      </c>
      <c r="C33" s="7" t="s">
        <v>24</v>
      </c>
      <c r="D33" s="7" t="s">
        <v>104</v>
      </c>
      <c r="E33" s="8" t="s">
        <v>34</v>
      </c>
      <c r="F33" s="9">
        <v>81</v>
      </c>
      <c r="G33" s="10">
        <v>3.21</v>
      </c>
      <c r="H33" s="10">
        <v>9.6</v>
      </c>
      <c r="I33" s="10">
        <f t="shared" ref="I33:I35" si="28">G33+H33</f>
        <v>12.809999999999999</v>
      </c>
      <c r="J33" s="10">
        <f t="shared" ref="J33:J35" si="29">F33*G33</f>
        <v>260.01</v>
      </c>
      <c r="K33" s="10">
        <f t="shared" ref="K33:K35" si="30">F33*H33</f>
        <v>777.6</v>
      </c>
      <c r="L33" s="10">
        <f t="shared" ref="L33:L35" si="31">J33+K33</f>
        <v>1037.6100000000001</v>
      </c>
      <c r="M33" s="11">
        <v>6.9883726485867031E-3</v>
      </c>
    </row>
    <row r="34" spans="1:13" ht="24" customHeight="1">
      <c r="A34" s="7" t="s">
        <v>105</v>
      </c>
      <c r="B34" s="9" t="s">
        <v>106</v>
      </c>
      <c r="C34" s="7" t="s">
        <v>24</v>
      </c>
      <c r="D34" s="7" t="s">
        <v>107</v>
      </c>
      <c r="E34" s="8" t="s">
        <v>34</v>
      </c>
      <c r="F34" s="9">
        <v>75</v>
      </c>
      <c r="G34" s="10">
        <v>0.87</v>
      </c>
      <c r="H34" s="10">
        <v>2.66</v>
      </c>
      <c r="I34" s="10">
        <f t="shared" si="28"/>
        <v>3.5300000000000002</v>
      </c>
      <c r="J34" s="10">
        <f t="shared" si="29"/>
        <v>65.25</v>
      </c>
      <c r="K34" s="10">
        <f t="shared" si="30"/>
        <v>199.5</v>
      </c>
      <c r="L34" s="10">
        <f t="shared" si="31"/>
        <v>264.75</v>
      </c>
      <c r="M34" s="11">
        <v>1.7839581941943331E-3</v>
      </c>
    </row>
    <row r="35" spans="1:13" ht="24" customHeight="1">
      <c r="A35" s="7" t="s">
        <v>108</v>
      </c>
      <c r="B35" s="9" t="s">
        <v>109</v>
      </c>
      <c r="C35" s="7" t="s">
        <v>24</v>
      </c>
      <c r="D35" s="7" t="s">
        <v>110</v>
      </c>
      <c r="E35" s="8" t="s">
        <v>34</v>
      </c>
      <c r="F35" s="9">
        <v>75</v>
      </c>
      <c r="G35" s="10">
        <v>4.1900000000000004</v>
      </c>
      <c r="H35" s="10">
        <v>9.9700000000000006</v>
      </c>
      <c r="I35" s="10">
        <f t="shared" si="28"/>
        <v>14.16</v>
      </c>
      <c r="J35" s="10">
        <f t="shared" si="29"/>
        <v>314.25000000000006</v>
      </c>
      <c r="K35" s="10">
        <f t="shared" si="30"/>
        <v>747.75</v>
      </c>
      <c r="L35" s="10">
        <f t="shared" si="31"/>
        <v>1062</v>
      </c>
      <c r="M35" s="11">
        <v>7.1306768282391993E-3</v>
      </c>
    </row>
    <row r="36" spans="1:13" ht="24" customHeight="1">
      <c r="A36" s="3" t="s">
        <v>111</v>
      </c>
      <c r="B36" s="3"/>
      <c r="C36" s="3"/>
      <c r="D36" s="3" t="s">
        <v>112</v>
      </c>
      <c r="E36" s="3"/>
      <c r="F36" s="4"/>
      <c r="G36" s="3"/>
      <c r="H36" s="3"/>
      <c r="I36" s="3"/>
      <c r="J36" s="3"/>
      <c r="K36" s="3"/>
      <c r="L36" s="5">
        <f>SUM(L37:L53)</f>
        <v>11402.539999999999</v>
      </c>
      <c r="M36" s="6">
        <v>7.2356381912795031E-2</v>
      </c>
    </row>
    <row r="37" spans="1:13" ht="96" customHeight="1">
      <c r="A37" s="7" t="s">
        <v>113</v>
      </c>
      <c r="B37" s="9" t="s">
        <v>114</v>
      </c>
      <c r="C37" s="7" t="s">
        <v>74</v>
      </c>
      <c r="D37" s="7" t="s">
        <v>115</v>
      </c>
      <c r="E37" s="8" t="s">
        <v>116</v>
      </c>
      <c r="F37" s="9">
        <v>26</v>
      </c>
      <c r="G37" s="10">
        <v>1.6</v>
      </c>
      <c r="H37" s="10">
        <v>6.02</v>
      </c>
      <c r="I37" s="10">
        <f t="shared" ref="I37" si="32">G37+H37</f>
        <v>7.6199999999999992</v>
      </c>
      <c r="J37" s="10">
        <f t="shared" ref="J37" si="33">F37*G37</f>
        <v>41.6</v>
      </c>
      <c r="K37" s="10">
        <f t="shared" ref="K37" si="34">F37*H37</f>
        <v>156.51999999999998</v>
      </c>
      <c r="L37" s="10">
        <f t="shared" ref="L37" si="35">J37+K37</f>
        <v>198.11999999999998</v>
      </c>
      <c r="M37" s="11">
        <v>1.3584205748470143E-3</v>
      </c>
    </row>
    <row r="38" spans="1:13" ht="24" customHeight="1">
      <c r="A38" s="7" t="s">
        <v>113</v>
      </c>
      <c r="B38" s="9" t="s">
        <v>117</v>
      </c>
      <c r="C38" s="7" t="s">
        <v>24</v>
      </c>
      <c r="D38" s="7" t="s">
        <v>118</v>
      </c>
      <c r="E38" s="8" t="s">
        <v>119</v>
      </c>
      <c r="F38" s="9">
        <v>1</v>
      </c>
      <c r="G38" s="10">
        <v>6.93</v>
      </c>
      <c r="H38" s="10">
        <v>50.42</v>
      </c>
      <c r="I38" s="10">
        <f t="shared" ref="I38:I53" si="36">G38+H38</f>
        <v>57.35</v>
      </c>
      <c r="J38" s="10">
        <f t="shared" ref="J38:J53" si="37">F38*G38</f>
        <v>6.93</v>
      </c>
      <c r="K38" s="10">
        <f t="shared" ref="K38:K53" si="38">F38*H38</f>
        <v>50.42</v>
      </c>
      <c r="L38" s="10">
        <f t="shared" ref="L38:L53" si="39">J38+K38</f>
        <v>57.35</v>
      </c>
      <c r="M38" s="11">
        <v>3.8415253908123057E-4</v>
      </c>
    </row>
    <row r="39" spans="1:13" ht="60" customHeight="1">
      <c r="A39" s="7" t="s">
        <v>120</v>
      </c>
      <c r="B39" s="9" t="s">
        <v>121</v>
      </c>
      <c r="C39" s="7" t="s">
        <v>74</v>
      </c>
      <c r="D39" s="7" t="s">
        <v>122</v>
      </c>
      <c r="E39" s="8" t="s">
        <v>123</v>
      </c>
      <c r="F39" s="9">
        <v>20</v>
      </c>
      <c r="G39" s="10">
        <v>16.8</v>
      </c>
      <c r="H39" s="10">
        <v>89.96</v>
      </c>
      <c r="I39" s="10">
        <f t="shared" si="36"/>
        <v>106.75999999999999</v>
      </c>
      <c r="J39" s="10">
        <f t="shared" si="37"/>
        <v>336</v>
      </c>
      <c r="K39" s="10">
        <f t="shared" si="38"/>
        <v>1799.1999999999998</v>
      </c>
      <c r="L39" s="10">
        <f t="shared" si="39"/>
        <v>2135.1999999999998</v>
      </c>
      <c r="M39" s="11">
        <v>1.4629144652198616E-2</v>
      </c>
    </row>
    <row r="40" spans="1:13" ht="36" customHeight="1">
      <c r="A40" s="7" t="s">
        <v>124</v>
      </c>
      <c r="B40" s="9" t="s">
        <v>125</v>
      </c>
      <c r="C40" s="7" t="s">
        <v>24</v>
      </c>
      <c r="D40" s="7" t="s">
        <v>126</v>
      </c>
      <c r="E40" s="8" t="s">
        <v>119</v>
      </c>
      <c r="F40" s="9">
        <v>39</v>
      </c>
      <c r="G40" s="10">
        <v>11.53</v>
      </c>
      <c r="H40" s="10">
        <v>21.77</v>
      </c>
      <c r="I40" s="10">
        <f t="shared" si="36"/>
        <v>33.299999999999997</v>
      </c>
      <c r="J40" s="10">
        <f t="shared" si="37"/>
        <v>449.66999999999996</v>
      </c>
      <c r="K40" s="10">
        <f t="shared" si="38"/>
        <v>849.03</v>
      </c>
      <c r="L40" s="10">
        <f t="shared" si="39"/>
        <v>1298.6999999999998</v>
      </c>
      <c r="M40" s="11">
        <v>8.1666100085210636E-3</v>
      </c>
    </row>
    <row r="41" spans="1:13" ht="36" customHeight="1">
      <c r="A41" s="7" t="s">
        <v>127</v>
      </c>
      <c r="B41" s="9" t="s">
        <v>128</v>
      </c>
      <c r="C41" s="7" t="s">
        <v>24</v>
      </c>
      <c r="D41" s="7" t="s">
        <v>129</v>
      </c>
      <c r="E41" s="8" t="s">
        <v>78</v>
      </c>
      <c r="F41" s="9">
        <v>39</v>
      </c>
      <c r="G41" s="10">
        <v>0.31</v>
      </c>
      <c r="H41" s="10">
        <v>1.47</v>
      </c>
      <c r="I41" s="10">
        <f t="shared" si="36"/>
        <v>1.78</v>
      </c>
      <c r="J41" s="10">
        <f t="shared" si="37"/>
        <v>12.09</v>
      </c>
      <c r="K41" s="10">
        <f t="shared" si="38"/>
        <v>57.33</v>
      </c>
      <c r="L41" s="10">
        <f t="shared" si="39"/>
        <v>69.42</v>
      </c>
      <c r="M41" s="11">
        <v>4.3701819809223029E-4</v>
      </c>
    </row>
    <row r="42" spans="1:13" ht="24" customHeight="1">
      <c r="A42" s="7" t="s">
        <v>130</v>
      </c>
      <c r="B42" s="9" t="s">
        <v>131</v>
      </c>
      <c r="C42" s="7" t="s">
        <v>74</v>
      </c>
      <c r="D42" s="7" t="s">
        <v>132</v>
      </c>
      <c r="E42" s="8" t="s">
        <v>133</v>
      </c>
      <c r="F42" s="9">
        <v>8</v>
      </c>
      <c r="G42" s="10">
        <v>33.630000000000003</v>
      </c>
      <c r="H42" s="10">
        <v>12.32</v>
      </c>
      <c r="I42" s="10">
        <f t="shared" si="36"/>
        <v>45.95</v>
      </c>
      <c r="J42" s="10">
        <f t="shared" si="37"/>
        <v>269.04000000000002</v>
      </c>
      <c r="K42" s="10">
        <f t="shared" si="38"/>
        <v>98.56</v>
      </c>
      <c r="L42" s="10">
        <f t="shared" si="39"/>
        <v>367.6</v>
      </c>
      <c r="M42" s="11">
        <v>2.4858546551856297E-3</v>
      </c>
    </row>
    <row r="43" spans="1:13" ht="24" customHeight="1">
      <c r="A43" s="7" t="s">
        <v>134</v>
      </c>
      <c r="B43" s="9" t="s">
        <v>135</v>
      </c>
      <c r="C43" s="7" t="s">
        <v>74</v>
      </c>
      <c r="D43" s="7" t="s">
        <v>136</v>
      </c>
      <c r="E43" s="8" t="s">
        <v>116</v>
      </c>
      <c r="F43" s="9">
        <v>8</v>
      </c>
      <c r="G43" s="10">
        <v>4.0999999999999996</v>
      </c>
      <c r="H43" s="10">
        <v>2.0299999999999998</v>
      </c>
      <c r="I43" s="10">
        <f t="shared" si="36"/>
        <v>6.129999999999999</v>
      </c>
      <c r="J43" s="10">
        <f t="shared" si="37"/>
        <v>32.799999999999997</v>
      </c>
      <c r="K43" s="10">
        <f t="shared" si="38"/>
        <v>16.239999999999998</v>
      </c>
      <c r="L43" s="10">
        <f t="shared" si="39"/>
        <v>49.039999999999992</v>
      </c>
      <c r="M43" s="11">
        <v>3.2283112446769129E-4</v>
      </c>
    </row>
    <row r="44" spans="1:13" ht="36" customHeight="1">
      <c r="A44" s="7" t="s">
        <v>137</v>
      </c>
      <c r="B44" s="9" t="s">
        <v>138</v>
      </c>
      <c r="C44" s="7" t="s">
        <v>24</v>
      </c>
      <c r="D44" s="7" t="s">
        <v>139</v>
      </c>
      <c r="E44" s="8" t="s">
        <v>78</v>
      </c>
      <c r="F44" s="9">
        <v>53</v>
      </c>
      <c r="G44" s="10">
        <v>5.41</v>
      </c>
      <c r="H44" s="10">
        <v>35.99</v>
      </c>
      <c r="I44" s="10">
        <f t="shared" si="36"/>
        <v>41.400000000000006</v>
      </c>
      <c r="J44" s="10">
        <f t="shared" si="37"/>
        <v>286.73</v>
      </c>
      <c r="K44" s="10">
        <f t="shared" si="38"/>
        <v>1907.47</v>
      </c>
      <c r="L44" s="10">
        <f t="shared" si="39"/>
        <v>2194.1999999999998</v>
      </c>
      <c r="M44" s="11">
        <v>1.2191274691407886E-2</v>
      </c>
    </row>
    <row r="45" spans="1:13" ht="36" customHeight="1">
      <c r="A45" s="7" t="s">
        <v>140</v>
      </c>
      <c r="B45" s="9" t="s">
        <v>141</v>
      </c>
      <c r="C45" s="7" t="s">
        <v>24</v>
      </c>
      <c r="D45" s="7" t="s">
        <v>142</v>
      </c>
      <c r="E45" s="8" t="s">
        <v>78</v>
      </c>
      <c r="F45" s="9">
        <v>100</v>
      </c>
      <c r="G45" s="10">
        <v>0.79</v>
      </c>
      <c r="H45" s="10">
        <v>2.57</v>
      </c>
      <c r="I45" s="10">
        <f t="shared" si="36"/>
        <v>3.36</v>
      </c>
      <c r="J45" s="10">
        <f t="shared" si="37"/>
        <v>79</v>
      </c>
      <c r="K45" s="10">
        <f t="shared" si="38"/>
        <v>257</v>
      </c>
      <c r="L45" s="10">
        <f t="shared" si="39"/>
        <v>336</v>
      </c>
      <c r="M45" s="11">
        <v>2.2411189645755399E-3</v>
      </c>
    </row>
    <row r="46" spans="1:13" ht="36" customHeight="1">
      <c r="A46" s="7" t="s">
        <v>143</v>
      </c>
      <c r="B46" s="9" t="s">
        <v>144</v>
      </c>
      <c r="C46" s="7" t="s">
        <v>24</v>
      </c>
      <c r="D46" s="7" t="s">
        <v>145</v>
      </c>
      <c r="E46" s="8" t="s">
        <v>119</v>
      </c>
      <c r="F46" s="9">
        <v>2</v>
      </c>
      <c r="G46" s="10">
        <v>9.99</v>
      </c>
      <c r="H46" s="10">
        <v>18.670000000000002</v>
      </c>
      <c r="I46" s="10">
        <f t="shared" si="36"/>
        <v>28.660000000000004</v>
      </c>
      <c r="J46" s="10">
        <f t="shared" si="37"/>
        <v>19.98</v>
      </c>
      <c r="K46" s="10">
        <f t="shared" si="38"/>
        <v>37.340000000000003</v>
      </c>
      <c r="L46" s="10">
        <f t="shared" si="39"/>
        <v>57.320000000000007</v>
      </c>
      <c r="M46" s="11">
        <v>3.851149828083489E-4</v>
      </c>
    </row>
    <row r="47" spans="1:13" ht="36" customHeight="1">
      <c r="A47" s="7" t="s">
        <v>146</v>
      </c>
      <c r="B47" s="9" t="s">
        <v>147</v>
      </c>
      <c r="C47" s="7" t="s">
        <v>24</v>
      </c>
      <c r="D47" s="7" t="s">
        <v>148</v>
      </c>
      <c r="E47" s="8" t="s">
        <v>78</v>
      </c>
      <c r="F47" s="9">
        <v>24</v>
      </c>
      <c r="G47" s="10">
        <v>3.81</v>
      </c>
      <c r="H47" s="10">
        <v>7.62</v>
      </c>
      <c r="I47" s="10">
        <f t="shared" si="36"/>
        <v>11.43</v>
      </c>
      <c r="J47" s="10">
        <f t="shared" si="37"/>
        <v>91.44</v>
      </c>
      <c r="K47" s="10">
        <f t="shared" si="38"/>
        <v>182.88</v>
      </c>
      <c r="L47" s="10">
        <f t="shared" si="39"/>
        <v>274.32</v>
      </c>
      <c r="M47" s="11">
        <v>1.7686965865214568E-3</v>
      </c>
    </row>
    <row r="48" spans="1:13" ht="36" customHeight="1">
      <c r="A48" s="7" t="s">
        <v>149</v>
      </c>
      <c r="B48" s="9" t="s">
        <v>150</v>
      </c>
      <c r="C48" s="7" t="s">
        <v>24</v>
      </c>
      <c r="D48" s="7" t="s">
        <v>151</v>
      </c>
      <c r="E48" s="8" t="s">
        <v>78</v>
      </c>
      <c r="F48" s="9">
        <v>322</v>
      </c>
      <c r="G48" s="10">
        <v>1</v>
      </c>
      <c r="H48" s="10">
        <v>3.97</v>
      </c>
      <c r="I48" s="10">
        <f t="shared" si="36"/>
        <v>4.9700000000000006</v>
      </c>
      <c r="J48" s="10">
        <f t="shared" si="37"/>
        <v>322</v>
      </c>
      <c r="K48" s="10">
        <f t="shared" si="38"/>
        <v>1278.3400000000001</v>
      </c>
      <c r="L48" s="10">
        <f t="shared" si="39"/>
        <v>1600.3400000000001</v>
      </c>
      <c r="M48" s="11">
        <v>1.0669651158833808E-2</v>
      </c>
    </row>
    <row r="49" spans="1:13" ht="36" customHeight="1">
      <c r="A49" s="7" t="s">
        <v>152</v>
      </c>
      <c r="B49" s="9" t="s">
        <v>153</v>
      </c>
      <c r="C49" s="7" t="s">
        <v>24</v>
      </c>
      <c r="D49" s="7" t="s">
        <v>154</v>
      </c>
      <c r="E49" s="8" t="s">
        <v>119</v>
      </c>
      <c r="F49" s="9">
        <v>2</v>
      </c>
      <c r="G49" s="10">
        <v>12.79</v>
      </c>
      <c r="H49" s="10">
        <v>23.88</v>
      </c>
      <c r="I49" s="10">
        <f t="shared" si="36"/>
        <v>36.67</v>
      </c>
      <c r="J49" s="10">
        <f t="shared" si="37"/>
        <v>25.58</v>
      </c>
      <c r="K49" s="10">
        <f t="shared" si="38"/>
        <v>47.76</v>
      </c>
      <c r="L49" s="10">
        <f t="shared" si="39"/>
        <v>73.34</v>
      </c>
      <c r="M49" s="11">
        <v>4.9290868024560184E-4</v>
      </c>
    </row>
    <row r="50" spans="1:13" ht="36" customHeight="1">
      <c r="A50" s="7" t="s">
        <v>155</v>
      </c>
      <c r="B50" s="9" t="s">
        <v>156</v>
      </c>
      <c r="C50" s="7" t="s">
        <v>24</v>
      </c>
      <c r="D50" s="7" t="s">
        <v>157</v>
      </c>
      <c r="E50" s="8" t="s">
        <v>119</v>
      </c>
      <c r="F50" s="9">
        <v>33</v>
      </c>
      <c r="G50" s="10">
        <v>19.12</v>
      </c>
      <c r="H50" s="10">
        <v>26.2</v>
      </c>
      <c r="I50" s="10">
        <f t="shared" si="36"/>
        <v>45.32</v>
      </c>
      <c r="J50" s="10">
        <f t="shared" si="37"/>
        <v>630.96</v>
      </c>
      <c r="K50" s="10">
        <f t="shared" si="38"/>
        <v>864.6</v>
      </c>
      <c r="L50" s="10">
        <f t="shared" si="39"/>
        <v>1495.56</v>
      </c>
      <c r="M50" s="11">
        <v>1.0061317977314514E-2</v>
      </c>
    </row>
    <row r="51" spans="1:13" ht="24" customHeight="1">
      <c r="A51" s="7" t="s">
        <v>158</v>
      </c>
      <c r="B51" s="9" t="s">
        <v>159</v>
      </c>
      <c r="C51" s="7" t="s">
        <v>40</v>
      </c>
      <c r="D51" s="7" t="s">
        <v>160</v>
      </c>
      <c r="E51" s="8" t="s">
        <v>93</v>
      </c>
      <c r="F51" s="9">
        <v>1</v>
      </c>
      <c r="G51" s="10">
        <v>5.74</v>
      </c>
      <c r="H51" s="10">
        <v>22.74</v>
      </c>
      <c r="I51" s="10">
        <f t="shared" si="36"/>
        <v>28.479999999999997</v>
      </c>
      <c r="J51" s="10">
        <f t="shared" si="37"/>
        <v>5.74</v>
      </c>
      <c r="K51" s="10">
        <f t="shared" si="38"/>
        <v>22.74</v>
      </c>
      <c r="L51" s="10">
        <f t="shared" si="39"/>
        <v>28.479999999999997</v>
      </c>
      <c r="M51" s="11">
        <v>1.9290122130671673E-4</v>
      </c>
    </row>
    <row r="52" spans="1:13" ht="24" customHeight="1">
      <c r="A52" s="7" t="s">
        <v>161</v>
      </c>
      <c r="B52" s="9" t="s">
        <v>162</v>
      </c>
      <c r="C52" s="7" t="s">
        <v>40</v>
      </c>
      <c r="D52" s="7" t="s">
        <v>163</v>
      </c>
      <c r="E52" s="8" t="s">
        <v>116</v>
      </c>
      <c r="F52" s="9">
        <v>80</v>
      </c>
      <c r="G52" s="10">
        <v>4.75</v>
      </c>
      <c r="H52" s="10">
        <v>9.27</v>
      </c>
      <c r="I52" s="10">
        <f t="shared" si="36"/>
        <v>14.02</v>
      </c>
      <c r="J52" s="10">
        <f t="shared" si="37"/>
        <v>380</v>
      </c>
      <c r="K52" s="10">
        <f t="shared" si="38"/>
        <v>741.59999999999991</v>
      </c>
      <c r="L52" s="10">
        <f t="shared" si="39"/>
        <v>1121.5999999999999</v>
      </c>
      <c r="M52" s="11">
        <v>6.2586340654894835E-3</v>
      </c>
    </row>
    <row r="53" spans="1:13" ht="24" customHeight="1">
      <c r="A53" s="7" t="s">
        <v>164</v>
      </c>
      <c r="B53" s="9" t="s">
        <v>165</v>
      </c>
      <c r="C53" s="7" t="s">
        <v>74</v>
      </c>
      <c r="D53" s="7" t="s">
        <v>166</v>
      </c>
      <c r="E53" s="8" t="s">
        <v>167</v>
      </c>
      <c r="F53" s="9">
        <v>1</v>
      </c>
      <c r="G53" s="10">
        <v>33.630000000000003</v>
      </c>
      <c r="H53" s="10">
        <v>12.32</v>
      </c>
      <c r="I53" s="10">
        <f t="shared" si="36"/>
        <v>45.95</v>
      </c>
      <c r="J53" s="10">
        <f t="shared" si="37"/>
        <v>33.630000000000003</v>
      </c>
      <c r="K53" s="10">
        <f t="shared" si="38"/>
        <v>12.32</v>
      </c>
      <c r="L53" s="10">
        <f t="shared" si="39"/>
        <v>45.95</v>
      </c>
      <c r="M53" s="11">
        <v>3.1073183189820372E-4</v>
      </c>
    </row>
    <row r="54" spans="1:13" ht="24" customHeight="1">
      <c r="A54" s="3" t="s">
        <v>168</v>
      </c>
      <c r="B54" s="3"/>
      <c r="C54" s="3"/>
      <c r="D54" s="3" t="s">
        <v>169</v>
      </c>
      <c r="E54" s="3"/>
      <c r="F54" s="4"/>
      <c r="G54" s="3"/>
      <c r="H54" s="3"/>
      <c r="I54" s="3"/>
      <c r="J54" s="3"/>
      <c r="K54" s="3"/>
      <c r="L54" s="5">
        <f>SUM(L55:L61)</f>
        <v>18079.55</v>
      </c>
      <c r="M54" s="6">
        <v>0.1080005540926029</v>
      </c>
    </row>
    <row r="55" spans="1:13" ht="24" customHeight="1">
      <c r="A55" s="7" t="s">
        <v>170</v>
      </c>
      <c r="B55" s="9" t="s">
        <v>171</v>
      </c>
      <c r="C55" s="7" t="s">
        <v>74</v>
      </c>
      <c r="D55" s="7" t="s">
        <v>172</v>
      </c>
      <c r="E55" s="8" t="s">
        <v>34</v>
      </c>
      <c r="F55" s="9">
        <v>29</v>
      </c>
      <c r="G55" s="10">
        <v>49.2</v>
      </c>
      <c r="H55" s="10">
        <v>260.62</v>
      </c>
      <c r="I55" s="10">
        <f t="shared" ref="I55" si="40">G55+H55</f>
        <v>309.82</v>
      </c>
      <c r="J55" s="10">
        <f t="shared" ref="J55" si="41">F55*G55</f>
        <v>1426.8000000000002</v>
      </c>
      <c r="K55" s="10">
        <f t="shared" ref="K55" si="42">F55*H55</f>
        <v>7557.9800000000005</v>
      </c>
      <c r="L55" s="10">
        <f t="shared" ref="L55" si="43">J55+K55</f>
        <v>8984.7800000000007</v>
      </c>
      <c r="M55" s="11">
        <v>5.7083706137056801E-2</v>
      </c>
    </row>
    <row r="56" spans="1:13" ht="24" customHeight="1">
      <c r="A56" s="7" t="s">
        <v>173</v>
      </c>
      <c r="B56" s="9" t="s">
        <v>174</v>
      </c>
      <c r="C56" s="7" t="s">
        <v>74</v>
      </c>
      <c r="D56" s="7" t="s">
        <v>175</v>
      </c>
      <c r="E56" s="8" t="s">
        <v>34</v>
      </c>
      <c r="F56" s="9">
        <v>12</v>
      </c>
      <c r="G56" s="10">
        <v>9.34</v>
      </c>
      <c r="H56" s="10">
        <v>149.76</v>
      </c>
      <c r="I56" s="10">
        <f t="shared" ref="I56:I61" si="44">G56+H56</f>
        <v>159.1</v>
      </c>
      <c r="J56" s="10">
        <f t="shared" ref="J56:J61" si="45">F56*G56</f>
        <v>112.08</v>
      </c>
      <c r="K56" s="10">
        <f t="shared" ref="K56:K61" si="46">F56*H56</f>
        <v>1797.12</v>
      </c>
      <c r="L56" s="10">
        <f t="shared" ref="L56:L61" si="47">J56+K56</f>
        <v>1909.1999999999998</v>
      </c>
      <c r="M56" s="11">
        <v>1.2593713661304365E-2</v>
      </c>
    </row>
    <row r="57" spans="1:13" ht="24" customHeight="1">
      <c r="A57" s="7" t="s">
        <v>176</v>
      </c>
      <c r="B57" s="9" t="s">
        <v>177</v>
      </c>
      <c r="C57" s="7" t="s">
        <v>40</v>
      </c>
      <c r="D57" s="7" t="s">
        <v>178</v>
      </c>
      <c r="E57" s="8" t="s">
        <v>93</v>
      </c>
      <c r="F57" s="9">
        <v>2</v>
      </c>
      <c r="G57" s="10">
        <v>96.1</v>
      </c>
      <c r="H57" s="10">
        <v>227.17</v>
      </c>
      <c r="I57" s="10">
        <f t="shared" si="44"/>
        <v>323.27</v>
      </c>
      <c r="J57" s="10">
        <f t="shared" si="45"/>
        <v>192.2</v>
      </c>
      <c r="K57" s="10">
        <f t="shared" si="46"/>
        <v>454.34</v>
      </c>
      <c r="L57" s="10">
        <f t="shared" si="47"/>
        <v>646.54</v>
      </c>
      <c r="M57" s="11">
        <v>4.2898866756884311E-3</v>
      </c>
    </row>
    <row r="58" spans="1:13" ht="36" customHeight="1">
      <c r="A58" s="7" t="s">
        <v>179</v>
      </c>
      <c r="B58" s="9" t="s">
        <v>180</v>
      </c>
      <c r="C58" s="7" t="s">
        <v>74</v>
      </c>
      <c r="D58" s="7" t="s">
        <v>181</v>
      </c>
      <c r="E58" s="8" t="s">
        <v>34</v>
      </c>
      <c r="F58" s="9">
        <v>12</v>
      </c>
      <c r="G58" s="10">
        <v>19.14</v>
      </c>
      <c r="H58" s="10">
        <v>127.33</v>
      </c>
      <c r="I58" s="10">
        <f t="shared" si="44"/>
        <v>146.47</v>
      </c>
      <c r="J58" s="10">
        <f t="shared" si="45"/>
        <v>229.68</v>
      </c>
      <c r="K58" s="10">
        <f t="shared" si="46"/>
        <v>1527.96</v>
      </c>
      <c r="L58" s="10">
        <f t="shared" si="47"/>
        <v>1757.64</v>
      </c>
      <c r="M58" s="11">
        <v>1.1986549161453716E-2</v>
      </c>
    </row>
    <row r="59" spans="1:13" ht="48" customHeight="1">
      <c r="A59" s="7" t="s">
        <v>182</v>
      </c>
      <c r="B59" s="9" t="s">
        <v>183</v>
      </c>
      <c r="C59" s="7" t="s">
        <v>74</v>
      </c>
      <c r="D59" s="7" t="s">
        <v>184</v>
      </c>
      <c r="E59" s="8" t="s">
        <v>34</v>
      </c>
      <c r="F59" s="9">
        <v>11</v>
      </c>
      <c r="G59" s="10">
        <v>12.31</v>
      </c>
      <c r="H59" s="10">
        <v>249.27</v>
      </c>
      <c r="I59" s="81" t="s">
        <v>264</v>
      </c>
      <c r="J59" s="10">
        <f t="shared" si="45"/>
        <v>135.41</v>
      </c>
      <c r="K59" s="10">
        <f t="shared" si="46"/>
        <v>2741.9700000000003</v>
      </c>
      <c r="L59" s="10">
        <f t="shared" si="47"/>
        <v>2877.38</v>
      </c>
      <c r="M59" s="11">
        <v>1.9252999301197109E-2</v>
      </c>
    </row>
    <row r="60" spans="1:13" ht="24" customHeight="1">
      <c r="A60" s="7" t="s">
        <v>185</v>
      </c>
      <c r="B60" s="55" t="s">
        <v>261</v>
      </c>
      <c r="C60" s="54" t="s">
        <v>262</v>
      </c>
      <c r="D60" s="54" t="s">
        <v>263</v>
      </c>
      <c r="E60" s="8" t="s">
        <v>55</v>
      </c>
      <c r="F60" s="9">
        <v>6</v>
      </c>
      <c r="G60" s="56">
        <v>100.02</v>
      </c>
      <c r="H60" s="56">
        <v>166.94</v>
      </c>
      <c r="I60" s="10">
        <f t="shared" si="44"/>
        <v>266.95999999999998</v>
      </c>
      <c r="J60" s="10">
        <f t="shared" si="45"/>
        <v>600.12</v>
      </c>
      <c r="K60" s="10">
        <f t="shared" si="46"/>
        <v>1001.64</v>
      </c>
      <c r="L60" s="10">
        <f t="shared" si="47"/>
        <v>1601.76</v>
      </c>
      <c r="M60" s="11">
        <v>1.1128599324708233E-3</v>
      </c>
    </row>
    <row r="61" spans="1:13" ht="24" customHeight="1">
      <c r="A61" s="7" t="s">
        <v>186</v>
      </c>
      <c r="B61" s="9" t="s">
        <v>187</v>
      </c>
      <c r="C61" s="7" t="s">
        <v>24</v>
      </c>
      <c r="D61" s="7" t="s">
        <v>188</v>
      </c>
      <c r="E61" s="8" t="s">
        <v>34</v>
      </c>
      <c r="F61" s="9">
        <v>75</v>
      </c>
      <c r="G61" s="10">
        <v>2.11</v>
      </c>
      <c r="H61" s="10">
        <v>1.92</v>
      </c>
      <c r="I61" s="10">
        <f t="shared" si="44"/>
        <v>4.0299999999999994</v>
      </c>
      <c r="J61" s="10">
        <f t="shared" si="45"/>
        <v>158.25</v>
      </c>
      <c r="K61" s="10">
        <f t="shared" si="46"/>
        <v>144</v>
      </c>
      <c r="L61" s="10">
        <f t="shared" si="47"/>
        <v>302.25</v>
      </c>
      <c r="M61" s="11">
        <v>1.6808392234316551E-3</v>
      </c>
    </row>
    <row r="62" spans="1:13" ht="24" customHeight="1">
      <c r="A62" s="3" t="s">
        <v>189</v>
      </c>
      <c r="B62" s="3"/>
      <c r="C62" s="3"/>
      <c r="D62" s="3" t="s">
        <v>190</v>
      </c>
      <c r="E62" s="3"/>
      <c r="F62" s="4"/>
      <c r="G62" s="3"/>
      <c r="H62" s="3"/>
      <c r="I62" s="3"/>
      <c r="J62" s="3"/>
      <c r="K62" s="3"/>
      <c r="L62" s="5"/>
      <c r="M62" s="6"/>
    </row>
    <row r="63" spans="1:13" ht="24" customHeight="1">
      <c r="A63" s="3" t="s">
        <v>191</v>
      </c>
      <c r="B63" s="3"/>
      <c r="C63" s="3"/>
      <c r="D63" s="3" t="s">
        <v>192</v>
      </c>
      <c r="E63" s="3"/>
      <c r="F63" s="4"/>
      <c r="G63" s="3"/>
      <c r="H63" s="3"/>
      <c r="I63" s="3"/>
      <c r="J63" s="3"/>
      <c r="K63" s="3"/>
      <c r="L63" s="5">
        <f>SUM(L64)</f>
        <v>87.360000000000014</v>
      </c>
      <c r="M63" s="6">
        <v>5.6124218487100337E-4</v>
      </c>
    </row>
    <row r="64" spans="1:13" ht="36" customHeight="1">
      <c r="A64" s="7" t="s">
        <v>193</v>
      </c>
      <c r="B64" s="9" t="s">
        <v>194</v>
      </c>
      <c r="C64" s="7" t="s">
        <v>24</v>
      </c>
      <c r="D64" s="7" t="s">
        <v>195</v>
      </c>
      <c r="E64" s="8" t="s">
        <v>34</v>
      </c>
      <c r="F64" s="9">
        <v>52</v>
      </c>
      <c r="G64" s="10">
        <v>0.76</v>
      </c>
      <c r="H64" s="10">
        <v>0.92</v>
      </c>
      <c r="I64" s="10">
        <f t="shared" ref="I64" si="48">G64+H64</f>
        <v>1.6800000000000002</v>
      </c>
      <c r="J64" s="10">
        <f t="shared" ref="J64" si="49">F64*G64</f>
        <v>39.520000000000003</v>
      </c>
      <c r="K64" s="10">
        <f t="shared" ref="K64" si="50">F64*H64</f>
        <v>47.84</v>
      </c>
      <c r="L64" s="10">
        <f t="shared" ref="L64" si="51">J64+K64</f>
        <v>87.360000000000014</v>
      </c>
      <c r="M64" s="11">
        <v>5.6124218487100337E-4</v>
      </c>
    </row>
    <row r="65" spans="1:13" ht="24" customHeight="1">
      <c r="A65" s="3" t="s">
        <v>196</v>
      </c>
      <c r="B65" s="3"/>
      <c r="C65" s="3"/>
      <c r="D65" s="3" t="s">
        <v>66</v>
      </c>
      <c r="E65" s="3"/>
      <c r="F65" s="4"/>
      <c r="G65" s="3"/>
      <c r="H65" s="3"/>
      <c r="I65" s="3"/>
      <c r="J65" s="3"/>
      <c r="K65" s="3"/>
      <c r="L65" s="5">
        <f>SUM(L66:L69)</f>
        <v>11777.88</v>
      </c>
      <c r="M65" s="6">
        <v>8.4147142521760684E-2</v>
      </c>
    </row>
    <row r="66" spans="1:13" ht="48" customHeight="1">
      <c r="A66" s="7" t="s">
        <v>197</v>
      </c>
      <c r="B66" s="9" t="s">
        <v>80</v>
      </c>
      <c r="C66" s="7" t="s">
        <v>74</v>
      </c>
      <c r="D66" s="7" t="s">
        <v>81</v>
      </c>
      <c r="E66" s="8" t="s">
        <v>34</v>
      </c>
      <c r="F66" s="9">
        <v>12</v>
      </c>
      <c r="G66" s="10">
        <v>19.190000000000001</v>
      </c>
      <c r="H66" s="10">
        <v>216.16</v>
      </c>
      <c r="I66" s="10">
        <f t="shared" ref="I66:I69" si="52">G66+H66</f>
        <v>235.35</v>
      </c>
      <c r="J66" s="10">
        <f t="shared" ref="J66:J69" si="53">F66*G66</f>
        <v>230.28000000000003</v>
      </c>
      <c r="K66" s="10">
        <f t="shared" ref="K66:K69" si="54">F66*H66</f>
        <v>2593.92</v>
      </c>
      <c r="L66" s="10">
        <f t="shared" ref="L66:L69" si="55">J66+K66</f>
        <v>2824.2000000000003</v>
      </c>
      <c r="M66" s="11">
        <v>1.8883970877827738E-2</v>
      </c>
    </row>
    <row r="67" spans="1:13" ht="36" customHeight="1">
      <c r="A67" s="7" t="s">
        <v>198</v>
      </c>
      <c r="B67" s="9" t="s">
        <v>83</v>
      </c>
      <c r="C67" s="7" t="s">
        <v>74</v>
      </c>
      <c r="D67" s="7" t="s">
        <v>84</v>
      </c>
      <c r="E67" s="8" t="s">
        <v>34</v>
      </c>
      <c r="F67" s="9">
        <v>10</v>
      </c>
      <c r="G67" s="10">
        <v>3.41</v>
      </c>
      <c r="H67" s="10">
        <v>164.06</v>
      </c>
      <c r="I67" s="10">
        <f t="shared" si="52"/>
        <v>167.47</v>
      </c>
      <c r="J67" s="10">
        <f t="shared" si="53"/>
        <v>34.1</v>
      </c>
      <c r="K67" s="10">
        <f t="shared" si="54"/>
        <v>1640.6</v>
      </c>
      <c r="L67" s="10">
        <f t="shared" si="55"/>
        <v>1674.6999999999998</v>
      </c>
      <c r="M67" s="11">
        <v>1.1376084854538662E-2</v>
      </c>
    </row>
    <row r="68" spans="1:13" ht="36" customHeight="1">
      <c r="A68" s="7" t="s">
        <v>199</v>
      </c>
      <c r="B68" s="9" t="s">
        <v>86</v>
      </c>
      <c r="C68" s="7" t="s">
        <v>74</v>
      </c>
      <c r="D68" s="7" t="s">
        <v>87</v>
      </c>
      <c r="E68" s="8" t="s">
        <v>34</v>
      </c>
      <c r="F68" s="9">
        <v>6</v>
      </c>
      <c r="G68" s="10">
        <v>39.25</v>
      </c>
      <c r="H68" s="10">
        <v>152.72</v>
      </c>
      <c r="I68" s="10">
        <f t="shared" si="52"/>
        <v>191.97</v>
      </c>
      <c r="J68" s="10">
        <f t="shared" si="53"/>
        <v>235.5</v>
      </c>
      <c r="K68" s="10">
        <f t="shared" si="54"/>
        <v>916.31999999999994</v>
      </c>
      <c r="L68" s="10">
        <f t="shared" si="55"/>
        <v>1151.82</v>
      </c>
      <c r="M68" s="11">
        <v>7.7508343184059456E-3</v>
      </c>
    </row>
    <row r="69" spans="1:13" ht="48" customHeight="1">
      <c r="A69" s="12" t="s">
        <v>200</v>
      </c>
      <c r="B69" s="14" t="s">
        <v>201</v>
      </c>
      <c r="C69" s="12" t="s">
        <v>24</v>
      </c>
      <c r="D69" s="12" t="s">
        <v>202</v>
      </c>
      <c r="E69" s="13" t="s">
        <v>34</v>
      </c>
      <c r="F69" s="14">
        <v>52</v>
      </c>
      <c r="G69" s="15">
        <v>0</v>
      </c>
      <c r="H69" s="15">
        <v>117.83</v>
      </c>
      <c r="I69" s="10">
        <f t="shared" si="52"/>
        <v>117.83</v>
      </c>
      <c r="J69" s="10">
        <f t="shared" si="53"/>
        <v>0</v>
      </c>
      <c r="K69" s="10">
        <f t="shared" si="54"/>
        <v>6127.16</v>
      </c>
      <c r="L69" s="10">
        <f t="shared" si="55"/>
        <v>6127.16</v>
      </c>
      <c r="M69" s="16">
        <v>4.6136252470988334E-2</v>
      </c>
    </row>
    <row r="70" spans="1:13" ht="24" customHeight="1">
      <c r="A70" s="3" t="s">
        <v>203</v>
      </c>
      <c r="B70" s="3"/>
      <c r="C70" s="3"/>
      <c r="D70" s="3" t="s">
        <v>98</v>
      </c>
      <c r="E70" s="3"/>
      <c r="F70" s="4"/>
      <c r="G70" s="3"/>
      <c r="H70" s="3"/>
      <c r="I70" s="3"/>
      <c r="J70" s="3"/>
      <c r="K70" s="3"/>
      <c r="L70" s="5">
        <f>SUM(L71:L74)</f>
        <v>1877.4399999999996</v>
      </c>
      <c r="M70" s="6">
        <v>1.2427760864356962E-2</v>
      </c>
    </row>
    <row r="71" spans="1:13" ht="24" customHeight="1">
      <c r="A71" s="7" t="s">
        <v>204</v>
      </c>
      <c r="B71" s="9" t="s">
        <v>100</v>
      </c>
      <c r="C71" s="7" t="s">
        <v>24</v>
      </c>
      <c r="D71" s="7" t="s">
        <v>101</v>
      </c>
      <c r="E71" s="8" t="s">
        <v>34</v>
      </c>
      <c r="F71" s="9">
        <v>96</v>
      </c>
      <c r="G71" s="10">
        <v>0.66</v>
      </c>
      <c r="H71" s="10">
        <v>2.56</v>
      </c>
      <c r="I71" s="10">
        <f t="shared" ref="I71:I74" si="56">G71+H71</f>
        <v>3.22</v>
      </c>
      <c r="J71" s="10">
        <f t="shared" ref="J71:J74" si="57">F71*G71</f>
        <v>63.36</v>
      </c>
      <c r="K71" s="10">
        <f t="shared" ref="K71:K74" si="58">F71*H71</f>
        <v>245.76</v>
      </c>
      <c r="L71" s="10">
        <f t="shared" ref="L71:L74" si="59">J71+K71</f>
        <v>309.12</v>
      </c>
      <c r="M71" s="11">
        <v>2.0920776788332157E-3</v>
      </c>
    </row>
    <row r="72" spans="1:13" ht="24" customHeight="1">
      <c r="A72" s="7" t="s">
        <v>205</v>
      </c>
      <c r="B72" s="9" t="s">
        <v>103</v>
      </c>
      <c r="C72" s="7" t="s">
        <v>24</v>
      </c>
      <c r="D72" s="7" t="s">
        <v>104</v>
      </c>
      <c r="E72" s="8" t="s">
        <v>34</v>
      </c>
      <c r="F72" s="9">
        <v>96</v>
      </c>
      <c r="G72" s="10">
        <v>3.21</v>
      </c>
      <c r="H72" s="10">
        <v>9.6</v>
      </c>
      <c r="I72" s="10">
        <f t="shared" si="56"/>
        <v>12.809999999999999</v>
      </c>
      <c r="J72" s="10">
        <f t="shared" si="57"/>
        <v>308.15999999999997</v>
      </c>
      <c r="K72" s="10">
        <f t="shared" si="58"/>
        <v>921.59999999999991</v>
      </c>
      <c r="L72" s="10">
        <f t="shared" si="59"/>
        <v>1229.7599999999998</v>
      </c>
      <c r="M72" s="11">
        <v>8.2825157316583145E-3</v>
      </c>
    </row>
    <row r="73" spans="1:13" ht="36" customHeight="1">
      <c r="A73" s="7" t="s">
        <v>206</v>
      </c>
      <c r="B73" s="9" t="s">
        <v>207</v>
      </c>
      <c r="C73" s="7" t="s">
        <v>24</v>
      </c>
      <c r="D73" s="7" t="s">
        <v>208</v>
      </c>
      <c r="E73" s="8" t="s">
        <v>34</v>
      </c>
      <c r="F73" s="9">
        <v>15</v>
      </c>
      <c r="G73" s="10">
        <v>4.12</v>
      </c>
      <c r="H73" s="10">
        <v>7.33</v>
      </c>
      <c r="I73" s="10">
        <f t="shared" si="56"/>
        <v>11.45</v>
      </c>
      <c r="J73" s="10">
        <f t="shared" si="57"/>
        <v>61.800000000000004</v>
      </c>
      <c r="K73" s="10">
        <f t="shared" si="58"/>
        <v>109.95</v>
      </c>
      <c r="L73" s="10">
        <f t="shared" si="59"/>
        <v>171.75</v>
      </c>
      <c r="M73" s="11">
        <v>1.0363456561649162E-3</v>
      </c>
    </row>
    <row r="74" spans="1:13" ht="24" customHeight="1">
      <c r="A74" s="7" t="s">
        <v>209</v>
      </c>
      <c r="B74" s="9" t="s">
        <v>210</v>
      </c>
      <c r="C74" s="7" t="s">
        <v>24</v>
      </c>
      <c r="D74" s="7" t="s">
        <v>211</v>
      </c>
      <c r="E74" s="8" t="s">
        <v>34</v>
      </c>
      <c r="F74" s="9">
        <v>7</v>
      </c>
      <c r="G74" s="10">
        <v>10.69</v>
      </c>
      <c r="H74" s="10">
        <v>13.14</v>
      </c>
      <c r="I74" s="10">
        <f t="shared" si="56"/>
        <v>23.83</v>
      </c>
      <c r="J74" s="10">
        <f t="shared" si="57"/>
        <v>74.83</v>
      </c>
      <c r="K74" s="10">
        <f t="shared" si="58"/>
        <v>91.98</v>
      </c>
      <c r="L74" s="10">
        <f t="shared" si="59"/>
        <v>166.81</v>
      </c>
      <c r="M74" s="11">
        <v>1.0168217977005157E-3</v>
      </c>
    </row>
    <row r="75" spans="1:13" ht="24" customHeight="1">
      <c r="A75" s="3" t="s">
        <v>212</v>
      </c>
      <c r="B75" s="3"/>
      <c r="C75" s="3"/>
      <c r="D75" s="3" t="s">
        <v>169</v>
      </c>
      <c r="E75" s="3"/>
      <c r="F75" s="4"/>
      <c r="G75" s="3"/>
      <c r="H75" s="3"/>
      <c r="I75" s="3"/>
      <c r="J75" s="3"/>
      <c r="K75" s="3"/>
      <c r="L75" s="5">
        <f>SUM(L76:L80)</f>
        <v>10957.76</v>
      </c>
      <c r="M75" s="6">
        <v>5.9754693717751689E-2</v>
      </c>
    </row>
    <row r="76" spans="1:13" ht="24" customHeight="1">
      <c r="A76" s="7" t="s">
        <v>213</v>
      </c>
      <c r="B76" s="9" t="s">
        <v>174</v>
      </c>
      <c r="C76" s="7" t="s">
        <v>74</v>
      </c>
      <c r="D76" s="7" t="s">
        <v>175</v>
      </c>
      <c r="E76" s="8" t="s">
        <v>34</v>
      </c>
      <c r="F76" s="9">
        <v>25</v>
      </c>
      <c r="G76" s="10">
        <v>9.34</v>
      </c>
      <c r="H76" s="10">
        <v>149.76</v>
      </c>
      <c r="I76" s="10">
        <f t="shared" ref="I76:I80" si="60">G76+H76</f>
        <v>159.1</v>
      </c>
      <c r="J76" s="10">
        <f t="shared" ref="J76:J80" si="61">F76*G76</f>
        <v>233.5</v>
      </c>
      <c r="K76" s="10">
        <f t="shared" ref="K76:K80" si="62">F76*H76</f>
        <v>3744</v>
      </c>
      <c r="L76" s="10">
        <f t="shared" ref="L76:L80" si="63">J76+K76</f>
        <v>3977.5</v>
      </c>
      <c r="M76" s="11">
        <v>2.6236903461050762E-2</v>
      </c>
    </row>
    <row r="77" spans="1:13" ht="36" customHeight="1">
      <c r="A77" s="7" t="s">
        <v>214</v>
      </c>
      <c r="B77" s="9" t="s">
        <v>180</v>
      </c>
      <c r="C77" s="7" t="s">
        <v>74</v>
      </c>
      <c r="D77" s="7" t="s">
        <v>215</v>
      </c>
      <c r="E77" s="8" t="s">
        <v>34</v>
      </c>
      <c r="F77" s="9">
        <v>12</v>
      </c>
      <c r="G77" s="10">
        <v>19.14</v>
      </c>
      <c r="H77" s="10">
        <v>127.33</v>
      </c>
      <c r="I77" s="10">
        <f t="shared" si="60"/>
        <v>146.47</v>
      </c>
      <c r="J77" s="10">
        <f t="shared" si="61"/>
        <v>229.68</v>
      </c>
      <c r="K77" s="10">
        <f t="shared" si="62"/>
        <v>1527.96</v>
      </c>
      <c r="L77" s="10">
        <f t="shared" si="63"/>
        <v>1757.64</v>
      </c>
      <c r="M77" s="11">
        <v>1.1986549161453716E-2</v>
      </c>
    </row>
    <row r="78" spans="1:13" ht="48" customHeight="1">
      <c r="A78" s="7" t="s">
        <v>216</v>
      </c>
      <c r="B78" s="9" t="s">
        <v>183</v>
      </c>
      <c r="C78" s="7" t="s">
        <v>74</v>
      </c>
      <c r="D78" s="7" t="s">
        <v>217</v>
      </c>
      <c r="E78" s="8" t="s">
        <v>34</v>
      </c>
      <c r="F78" s="9">
        <v>11</v>
      </c>
      <c r="G78" s="10">
        <v>12.31</v>
      </c>
      <c r="H78" s="10">
        <v>249.27</v>
      </c>
      <c r="I78" s="10">
        <f t="shared" si="60"/>
        <v>261.58</v>
      </c>
      <c r="J78" s="10">
        <f t="shared" si="61"/>
        <v>135.41</v>
      </c>
      <c r="K78" s="10">
        <f t="shared" si="62"/>
        <v>2741.9700000000003</v>
      </c>
      <c r="L78" s="10">
        <f t="shared" si="63"/>
        <v>2877.38</v>
      </c>
      <c r="M78" s="11">
        <v>1.9252999301197109E-2</v>
      </c>
    </row>
    <row r="79" spans="1:13" ht="24" customHeight="1">
      <c r="A79" s="7" t="s">
        <v>218</v>
      </c>
      <c r="B79" s="53" t="s">
        <v>261</v>
      </c>
      <c r="C79" s="52" t="s">
        <v>262</v>
      </c>
      <c r="D79" s="52" t="s">
        <v>263</v>
      </c>
      <c r="E79" s="8" t="s">
        <v>55</v>
      </c>
      <c r="F79" s="9">
        <v>8</v>
      </c>
      <c r="G79" s="56">
        <v>100.02</v>
      </c>
      <c r="H79" s="56">
        <v>166.94</v>
      </c>
      <c r="I79" s="10">
        <f t="shared" si="60"/>
        <v>266.95999999999998</v>
      </c>
      <c r="J79" s="10">
        <f t="shared" si="61"/>
        <v>800.16</v>
      </c>
      <c r="K79" s="10">
        <f t="shared" si="62"/>
        <v>1335.52</v>
      </c>
      <c r="L79" s="10">
        <f t="shared" si="63"/>
        <v>2135.6799999999998</v>
      </c>
      <c r="M79" s="11">
        <v>1.1128599324708233E-3</v>
      </c>
    </row>
    <row r="80" spans="1:13" ht="24" customHeight="1">
      <c r="A80" s="7" t="s">
        <v>219</v>
      </c>
      <c r="B80" s="9" t="s">
        <v>187</v>
      </c>
      <c r="C80" s="7" t="s">
        <v>24</v>
      </c>
      <c r="D80" s="7" t="s">
        <v>188</v>
      </c>
      <c r="E80" s="8" t="s">
        <v>34</v>
      </c>
      <c r="F80" s="9">
        <v>52</v>
      </c>
      <c r="G80" s="10">
        <v>2.11</v>
      </c>
      <c r="H80" s="10">
        <v>1.92</v>
      </c>
      <c r="I80" s="10">
        <f t="shared" si="60"/>
        <v>4.0299999999999994</v>
      </c>
      <c r="J80" s="10">
        <f t="shared" si="61"/>
        <v>109.72</v>
      </c>
      <c r="K80" s="10">
        <f t="shared" si="62"/>
        <v>99.84</v>
      </c>
      <c r="L80" s="10">
        <f t="shared" si="63"/>
        <v>209.56</v>
      </c>
      <c r="M80" s="11">
        <v>1.1653818615792808E-3</v>
      </c>
    </row>
    <row r="81" spans="1:13">
      <c r="A81" s="19"/>
      <c r="B81" s="19"/>
      <c r="C81" s="19"/>
      <c r="D81" s="19"/>
      <c r="E81" s="19"/>
      <c r="F81" s="19"/>
      <c r="G81" s="19"/>
      <c r="H81" s="19"/>
      <c r="I81" s="19" t="s">
        <v>220</v>
      </c>
      <c r="J81" s="19" t="s">
        <v>221</v>
      </c>
      <c r="K81" s="19" t="s">
        <v>222</v>
      </c>
      <c r="L81" s="51">
        <f>L75+L70+L65+L63+L54+L36+L31+L28+L20+L14+L6</f>
        <v>165326.65</v>
      </c>
      <c r="M81" s="19"/>
    </row>
    <row r="82" spans="1:13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</row>
    <row r="83" spans="1:13">
      <c r="A83" s="57"/>
      <c r="B83" s="57"/>
      <c r="C83" s="57"/>
      <c r="D83" s="21"/>
      <c r="E83" s="19"/>
      <c r="F83" s="19"/>
      <c r="G83" s="19"/>
      <c r="H83" s="19"/>
      <c r="I83" s="58"/>
      <c r="J83" s="57"/>
      <c r="K83" s="67"/>
      <c r="L83" s="57"/>
      <c r="M83" s="57"/>
    </row>
    <row r="84" spans="1:13">
      <c r="A84" s="57"/>
      <c r="B84" s="57"/>
      <c r="C84" s="57"/>
      <c r="D84" s="21"/>
      <c r="E84" s="19"/>
      <c r="F84" s="19"/>
      <c r="G84" s="19"/>
      <c r="H84" s="19"/>
      <c r="I84" s="58"/>
      <c r="J84" s="57"/>
      <c r="K84" s="67"/>
      <c r="L84" s="57"/>
      <c r="M84" s="57"/>
    </row>
    <row r="85" spans="1:13">
      <c r="A85" s="57"/>
      <c r="B85" s="57"/>
      <c r="C85" s="57"/>
      <c r="D85" s="21"/>
      <c r="E85" s="19"/>
      <c r="F85" s="19"/>
      <c r="G85" s="19"/>
      <c r="H85" s="19"/>
      <c r="I85" s="58" t="s">
        <v>223</v>
      </c>
      <c r="J85" s="57"/>
      <c r="K85" s="59">
        <f>L81</f>
        <v>165326.65</v>
      </c>
      <c r="L85" s="60"/>
      <c r="M85" s="60"/>
    </row>
    <row r="86" spans="1:13">
      <c r="A86" s="19"/>
      <c r="B86" s="19"/>
      <c r="C86" s="19"/>
      <c r="D86" s="21"/>
      <c r="E86" s="19"/>
      <c r="F86" s="19"/>
      <c r="G86" s="19"/>
      <c r="H86" s="19"/>
      <c r="I86" s="17"/>
      <c r="J86" s="19"/>
      <c r="K86" s="20"/>
      <c r="L86" s="19"/>
      <c r="M86" s="19"/>
    </row>
    <row r="87" spans="1:13">
      <c r="A87" s="36"/>
      <c r="B87" s="37"/>
      <c r="C87" s="38" t="s">
        <v>238</v>
      </c>
      <c r="D87" s="39"/>
      <c r="E87" s="37"/>
      <c r="F87" s="19"/>
      <c r="G87" s="19"/>
      <c r="H87" s="19"/>
      <c r="I87" s="17"/>
      <c r="J87" s="19"/>
      <c r="K87" s="20"/>
      <c r="L87" s="19"/>
      <c r="M87" s="19"/>
    </row>
    <row r="88" spans="1:13" ht="15">
      <c r="A88" s="40" t="s">
        <v>239</v>
      </c>
      <c r="B88" s="41"/>
      <c r="C88" s="40" t="s">
        <v>240</v>
      </c>
      <c r="D88" s="42" t="s">
        <v>241</v>
      </c>
      <c r="E88" s="42" t="s">
        <v>242</v>
      </c>
      <c r="F88" s="19"/>
      <c r="G88" s="19"/>
      <c r="H88" s="66" t="s">
        <v>1</v>
      </c>
      <c r="I88" s="66"/>
      <c r="J88" s="66"/>
      <c r="K88" s="66"/>
      <c r="L88" s="66"/>
      <c r="M88" s="19"/>
    </row>
    <row r="89" spans="1:13" ht="25.5" customHeight="1">
      <c r="A89" s="43">
        <v>1</v>
      </c>
      <c r="B89" s="44"/>
      <c r="C89" s="43" t="s">
        <v>243</v>
      </c>
      <c r="D89" s="45" t="s">
        <v>244</v>
      </c>
      <c r="E89" s="46">
        <v>4.68</v>
      </c>
      <c r="F89" s="19"/>
      <c r="G89" s="19"/>
      <c r="H89" s="65" t="s">
        <v>5</v>
      </c>
      <c r="I89" s="65"/>
      <c r="J89" s="65"/>
      <c r="K89" s="65"/>
      <c r="L89" s="65"/>
      <c r="M89" s="19"/>
    </row>
    <row r="90" spans="1:13">
      <c r="A90" s="43">
        <v>2</v>
      </c>
      <c r="B90" s="44"/>
      <c r="C90" s="43" t="s">
        <v>245</v>
      </c>
      <c r="D90" s="45" t="s">
        <v>246</v>
      </c>
      <c r="E90" s="46">
        <v>0.4</v>
      </c>
      <c r="F90" s="19"/>
      <c r="G90" s="19"/>
      <c r="H90" s="65"/>
      <c r="I90" s="65"/>
      <c r="J90" s="65"/>
      <c r="K90" s="65"/>
      <c r="L90" s="65"/>
      <c r="M90" s="19"/>
    </row>
    <row r="91" spans="1:13" ht="25.5">
      <c r="A91" s="43">
        <v>3</v>
      </c>
      <c r="B91" s="44"/>
      <c r="C91" s="43" t="s">
        <v>247</v>
      </c>
      <c r="D91" s="45" t="s">
        <v>248</v>
      </c>
      <c r="E91" s="46">
        <v>1.27</v>
      </c>
      <c r="F91" s="19"/>
      <c r="G91" s="19"/>
      <c r="H91" s="65"/>
      <c r="I91" s="65"/>
      <c r="J91" s="65"/>
      <c r="K91" s="65"/>
      <c r="L91" s="65"/>
      <c r="M91" s="19"/>
    </row>
    <row r="92" spans="1:13">
      <c r="A92" s="43">
        <v>4</v>
      </c>
      <c r="B92" s="44"/>
      <c r="C92" s="43" t="s">
        <v>249</v>
      </c>
      <c r="D92" s="45" t="s">
        <v>250</v>
      </c>
      <c r="E92" s="46">
        <v>0.4</v>
      </c>
      <c r="F92" s="19"/>
      <c r="G92" s="19"/>
      <c r="H92" s="65"/>
      <c r="I92" s="65"/>
      <c r="J92" s="65"/>
      <c r="K92" s="65"/>
      <c r="L92" s="65"/>
      <c r="M92" s="19"/>
    </row>
    <row r="93" spans="1:13" ht="25.5">
      <c r="A93" s="43">
        <v>5</v>
      </c>
      <c r="B93" s="44"/>
      <c r="C93" s="43" t="s">
        <v>251</v>
      </c>
      <c r="D93" s="45" t="s">
        <v>252</v>
      </c>
      <c r="E93" s="46">
        <v>1.23</v>
      </c>
      <c r="F93" s="19"/>
      <c r="G93" s="19"/>
      <c r="H93" s="65"/>
      <c r="I93" s="65"/>
      <c r="J93" s="65"/>
      <c r="K93" s="65"/>
      <c r="L93" s="65"/>
      <c r="M93" s="19"/>
    </row>
    <row r="94" spans="1:13">
      <c r="A94" s="43">
        <v>6</v>
      </c>
      <c r="B94" s="44"/>
      <c r="C94" s="43" t="s">
        <v>253</v>
      </c>
      <c r="D94" s="45" t="s">
        <v>254</v>
      </c>
      <c r="E94" s="46">
        <v>7.4</v>
      </c>
      <c r="F94" s="19"/>
      <c r="G94" s="19"/>
      <c r="H94" s="65"/>
      <c r="I94" s="65"/>
      <c r="J94" s="65"/>
      <c r="K94" s="65"/>
      <c r="L94" s="65"/>
      <c r="M94" s="19"/>
    </row>
    <row r="95" spans="1:13">
      <c r="A95" s="43">
        <v>7</v>
      </c>
      <c r="B95" s="44"/>
      <c r="C95" s="43" t="s">
        <v>255</v>
      </c>
      <c r="D95" s="63" t="s">
        <v>256</v>
      </c>
      <c r="E95" s="46">
        <v>3</v>
      </c>
      <c r="F95" s="19"/>
      <c r="G95" s="19"/>
      <c r="H95" s="65"/>
      <c r="I95" s="65"/>
      <c r="J95" s="65"/>
      <c r="K95" s="65"/>
      <c r="L95" s="65"/>
      <c r="M95" s="19"/>
    </row>
    <row r="96" spans="1:13">
      <c r="A96" s="43">
        <v>8</v>
      </c>
      <c r="B96" s="44"/>
      <c r="C96" s="43" t="s">
        <v>257</v>
      </c>
      <c r="D96" s="63"/>
      <c r="E96" s="46">
        <v>0.65</v>
      </c>
      <c r="F96" s="19"/>
      <c r="G96" s="19"/>
      <c r="H96" s="65"/>
      <c r="I96" s="65"/>
      <c r="J96" s="65"/>
      <c r="K96" s="65"/>
      <c r="L96" s="65"/>
      <c r="M96" s="19"/>
    </row>
    <row r="97" spans="1:13">
      <c r="A97" s="43">
        <v>9</v>
      </c>
      <c r="B97" s="44"/>
      <c r="C97" s="43" t="s">
        <v>258</v>
      </c>
      <c r="D97" s="63"/>
      <c r="E97" s="46">
        <v>3.5</v>
      </c>
      <c r="F97" s="19"/>
      <c r="G97" s="19"/>
      <c r="H97" s="65"/>
      <c r="I97" s="65"/>
      <c r="J97" s="65"/>
      <c r="K97" s="65"/>
      <c r="L97" s="65"/>
      <c r="M97" s="19"/>
    </row>
    <row r="98" spans="1:13">
      <c r="A98" s="43"/>
      <c r="B98" s="44"/>
      <c r="C98" s="47" t="s">
        <v>228</v>
      </c>
      <c r="D98" s="48"/>
      <c r="E98" s="49">
        <v>24.996972374798034</v>
      </c>
      <c r="F98" s="19"/>
      <c r="G98" s="19"/>
      <c r="H98" s="65"/>
      <c r="I98" s="65"/>
      <c r="J98" s="65"/>
      <c r="K98" s="65"/>
      <c r="L98" s="65"/>
      <c r="M98" s="19"/>
    </row>
    <row r="99" spans="1:13">
      <c r="A99" s="64" t="s">
        <v>259</v>
      </c>
      <c r="B99" s="64"/>
      <c r="C99" s="64"/>
      <c r="D99" s="64"/>
      <c r="E99" s="50"/>
      <c r="F99" s="19"/>
      <c r="G99" s="19"/>
      <c r="H99" s="65"/>
      <c r="I99" s="65"/>
      <c r="J99" s="65"/>
      <c r="K99" s="65"/>
      <c r="L99" s="65"/>
      <c r="M99" s="19"/>
    </row>
    <row r="100" spans="1:13">
      <c r="A100" s="19"/>
      <c r="B100" s="19"/>
      <c r="C100" s="19"/>
      <c r="D100" s="21"/>
      <c r="E100" s="19"/>
      <c r="F100" s="19"/>
      <c r="G100" s="19"/>
      <c r="H100" s="65"/>
      <c r="I100" s="65"/>
      <c r="J100" s="65"/>
      <c r="K100" s="65"/>
      <c r="L100" s="65"/>
      <c r="M100" s="19"/>
    </row>
    <row r="101" spans="1:13">
      <c r="A101" s="19"/>
      <c r="B101" s="19"/>
      <c r="C101" s="19"/>
      <c r="D101" s="21"/>
      <c r="E101" s="19"/>
      <c r="F101" s="19"/>
      <c r="G101" s="19"/>
      <c r="H101" s="19"/>
      <c r="I101" s="17"/>
      <c r="J101" s="19"/>
      <c r="K101" s="20"/>
      <c r="L101" s="19"/>
      <c r="M101" s="19"/>
    </row>
    <row r="102" spans="1:13" ht="60" customHeight="1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</row>
    <row r="103" spans="1:13" ht="69.95" customHeight="1">
      <c r="A103" s="61" t="s">
        <v>224</v>
      </c>
      <c r="B103" s="62"/>
      <c r="C103" s="62"/>
      <c r="D103" s="62"/>
      <c r="E103" s="62"/>
      <c r="F103" s="62"/>
      <c r="G103" s="62"/>
      <c r="H103" s="62"/>
      <c r="I103" s="62"/>
      <c r="J103" s="62"/>
      <c r="K103" s="62"/>
      <c r="L103" s="62"/>
      <c r="M103" s="62"/>
    </row>
  </sheetData>
  <mergeCells count="30">
    <mergeCell ref="E1:F1"/>
    <mergeCell ref="G1:I1"/>
    <mergeCell ref="J1:M1"/>
    <mergeCell ref="E2:F2"/>
    <mergeCell ref="G2:I2"/>
    <mergeCell ref="J2:M2"/>
    <mergeCell ref="A3:M3"/>
    <mergeCell ref="A4:A5"/>
    <mergeCell ref="B4:B5"/>
    <mergeCell ref="C4:C5"/>
    <mergeCell ref="D4:D5"/>
    <mergeCell ref="E4:E5"/>
    <mergeCell ref="F4:F5"/>
    <mergeCell ref="G4:I4"/>
    <mergeCell ref="J4:L4"/>
    <mergeCell ref="M4:M5"/>
    <mergeCell ref="A83:C83"/>
    <mergeCell ref="I83:J83"/>
    <mergeCell ref="K83:M83"/>
    <mergeCell ref="A84:C84"/>
    <mergeCell ref="I84:J84"/>
    <mergeCell ref="K84:M84"/>
    <mergeCell ref="A85:C85"/>
    <mergeCell ref="I85:J85"/>
    <mergeCell ref="K85:M85"/>
    <mergeCell ref="A103:M103"/>
    <mergeCell ref="D95:D97"/>
    <mergeCell ref="A99:D99"/>
    <mergeCell ref="H89:L100"/>
    <mergeCell ref="H88:L88"/>
  </mergeCells>
  <pageMargins left="0.5" right="0.5" top="1" bottom="1" header="0.5" footer="0.5"/>
  <pageSetup paperSize="9" fitToHeight="0" orientation="landscape"/>
  <headerFooter>
    <oddHeader>&amp;L &amp;CUFSM
CNPJ: 95.591.764/0001-05 &amp;R</oddHeader>
    <oddFooter>&amp;L &amp;CAvenida Roraima Cidade Universitária - Camobi - Santa Maria / RS
 /  &amp;R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view="pageBreakPreview" zoomScale="115" zoomScaleNormal="100" zoomScaleSheetLayoutView="115" workbookViewId="0">
      <selection activeCell="G11" sqref="G11"/>
    </sheetView>
  </sheetViews>
  <sheetFormatPr defaultRowHeight="14.25"/>
  <cols>
    <col min="2" max="2" width="5.125" customWidth="1"/>
    <col min="3" max="3" width="24.5" customWidth="1"/>
    <col min="4" max="6" width="12.625" customWidth="1"/>
    <col min="7" max="7" width="11.75" customWidth="1"/>
  </cols>
  <sheetData>
    <row r="1" spans="1:7" ht="18">
      <c r="B1" s="79"/>
      <c r="C1" s="80"/>
      <c r="D1" s="80"/>
      <c r="E1" s="80"/>
      <c r="F1" s="80"/>
      <c r="G1" s="23"/>
    </row>
    <row r="2" spans="1:7">
      <c r="A2" s="24" t="s">
        <v>225</v>
      </c>
      <c r="B2" s="24" t="s">
        <v>225</v>
      </c>
      <c r="C2" s="25" t="s">
        <v>226</v>
      </c>
      <c r="D2" s="25" t="s">
        <v>227</v>
      </c>
      <c r="E2" s="25" t="s">
        <v>230</v>
      </c>
      <c r="F2" s="25" t="s">
        <v>231</v>
      </c>
      <c r="G2" s="26" t="s">
        <v>228</v>
      </c>
    </row>
    <row r="3" spans="1:7">
      <c r="A3" s="73">
        <v>1</v>
      </c>
      <c r="B3" s="73"/>
      <c r="C3" s="76" t="str">
        <f>'[1]Orçamento Sintético'!D6</f>
        <v>SERVIÇOS PRELIMINARES</v>
      </c>
      <c r="D3" s="27">
        <v>0.3</v>
      </c>
      <c r="E3" s="27">
        <v>0.3</v>
      </c>
      <c r="F3" s="27">
        <v>0.4</v>
      </c>
      <c r="G3" s="27">
        <f>SUM(D3:F3)</f>
        <v>1</v>
      </c>
    </row>
    <row r="4" spans="1:7">
      <c r="A4" s="73"/>
      <c r="B4" s="73"/>
      <c r="C4" s="76"/>
      <c r="D4" s="28">
        <f>D3*G4</f>
        <v>13663.151999999998</v>
      </c>
      <c r="E4" s="28">
        <f>E3*G4</f>
        <v>13663.151999999998</v>
      </c>
      <c r="F4" s="28">
        <f>F3*G4</f>
        <v>18217.536</v>
      </c>
      <c r="G4" s="29">
        <f>'Orçamento Sintético'!L6</f>
        <v>45543.839999999997</v>
      </c>
    </row>
    <row r="5" spans="1:7">
      <c r="A5" s="35" t="s">
        <v>232</v>
      </c>
      <c r="B5" s="35"/>
      <c r="C5" s="34" t="str">
        <f>'Orçamento Sintético'!D13</f>
        <v>COLÉGIO POLITÉCNICO</v>
      </c>
      <c r="D5" s="28"/>
      <c r="E5" s="28"/>
      <c r="F5" s="28"/>
      <c r="G5" s="28"/>
    </row>
    <row r="6" spans="1:7">
      <c r="A6" s="73"/>
      <c r="B6" s="74" t="s">
        <v>233</v>
      </c>
      <c r="C6" s="77" t="str">
        <f>'Orçamento Sintético'!D14</f>
        <v>ALVENARIA</v>
      </c>
      <c r="D6" s="27">
        <v>1</v>
      </c>
      <c r="E6" s="27">
        <v>0</v>
      </c>
      <c r="F6" s="27">
        <v>0</v>
      </c>
      <c r="G6" s="27">
        <f>SUM(D6:F6)</f>
        <v>1</v>
      </c>
    </row>
    <row r="7" spans="1:7">
      <c r="A7" s="73"/>
      <c r="B7" s="74"/>
      <c r="C7" s="77"/>
      <c r="D7" s="28">
        <f>D6*G7</f>
        <v>6790.5700000000006</v>
      </c>
      <c r="E7" s="28">
        <f>E6*G7</f>
        <v>0</v>
      </c>
      <c r="F7" s="28">
        <f>F6*G7</f>
        <v>0</v>
      </c>
      <c r="G7" s="29">
        <f>'Orçamento Sintético'!L14</f>
        <v>6790.5700000000006</v>
      </c>
    </row>
    <row r="8" spans="1:7">
      <c r="A8" s="73"/>
      <c r="B8" s="74" t="str">
        <f>'Orçamento Sintético'!A20</f>
        <v xml:space="preserve"> 2.2 </v>
      </c>
      <c r="C8" s="77" t="str">
        <f>'Orçamento Sintético'!D20</f>
        <v>REVESTIMENTOS</v>
      </c>
      <c r="D8" s="27">
        <v>0.25</v>
      </c>
      <c r="E8" s="27">
        <v>0.5</v>
      </c>
      <c r="F8" s="27">
        <v>0.25</v>
      </c>
      <c r="G8" s="27">
        <f>SUM(D8:F8)</f>
        <v>1</v>
      </c>
    </row>
    <row r="9" spans="1:7">
      <c r="A9" s="73"/>
      <c r="B9" s="74"/>
      <c r="C9" s="77"/>
      <c r="D9" s="28">
        <f>D8*G9</f>
        <v>7764.9849999999988</v>
      </c>
      <c r="E9" s="28">
        <f>E8*G9</f>
        <v>15529.969999999998</v>
      </c>
      <c r="F9" s="28">
        <f>F8*G9</f>
        <v>7764.9849999999988</v>
      </c>
      <c r="G9" s="29">
        <f>'Orçamento Sintético'!L20</f>
        <v>31059.939999999995</v>
      </c>
    </row>
    <row r="10" spans="1:7">
      <c r="A10" s="73"/>
      <c r="B10" s="74" t="str">
        <f>'Orçamento Sintético'!A28</f>
        <v xml:space="preserve"> 2.3 </v>
      </c>
      <c r="C10" s="77" t="str">
        <f>'Orçamento Sintético'!D28</f>
        <v>ESQUADRIAS</v>
      </c>
      <c r="D10" s="27">
        <v>0</v>
      </c>
      <c r="E10" s="27">
        <v>0.1</v>
      </c>
      <c r="F10" s="27">
        <v>0.9</v>
      </c>
      <c r="G10" s="27">
        <f>SUM(D10:F10)</f>
        <v>1</v>
      </c>
    </row>
    <row r="11" spans="1:7">
      <c r="A11" s="73"/>
      <c r="B11" s="74"/>
      <c r="C11" s="77"/>
      <c r="D11" s="28">
        <f>D10*G11</f>
        <v>0</v>
      </c>
      <c r="E11" s="28">
        <f>E10*G11</f>
        <v>2512.4590000000003</v>
      </c>
      <c r="F11" s="28">
        <f>F10*G11</f>
        <v>22612.131000000001</v>
      </c>
      <c r="G11" s="29">
        <f>'Orçamento Sintético'!L28</f>
        <v>25124.59</v>
      </c>
    </row>
    <row r="12" spans="1:7">
      <c r="A12" s="73"/>
      <c r="B12" s="74" t="str">
        <f>'Orçamento Sintético'!A31</f>
        <v xml:space="preserve"> 2.4 </v>
      </c>
      <c r="C12" s="77" t="str">
        <f>'Orçamento Sintético'!D31</f>
        <v>PINTURA</v>
      </c>
      <c r="D12" s="27">
        <v>0</v>
      </c>
      <c r="E12" s="27">
        <v>0</v>
      </c>
      <c r="F12" s="27">
        <v>1</v>
      </c>
      <c r="G12" s="27">
        <f>SUM(D12:F12)</f>
        <v>1</v>
      </c>
    </row>
    <row r="13" spans="1:7">
      <c r="A13" s="73"/>
      <c r="B13" s="74"/>
      <c r="C13" s="77"/>
      <c r="D13" s="28">
        <f>D12*G13</f>
        <v>0</v>
      </c>
      <c r="E13" s="28">
        <f>E12*G13</f>
        <v>0</v>
      </c>
      <c r="F13" s="28">
        <f>F12*G13</f>
        <v>2625.1800000000003</v>
      </c>
      <c r="G13" s="29">
        <f>'Orçamento Sintético'!L31</f>
        <v>2625.1800000000003</v>
      </c>
    </row>
    <row r="14" spans="1:7">
      <c r="A14" s="73"/>
      <c r="B14" s="74" t="str">
        <f>'Orçamento Sintético'!A36</f>
        <v xml:space="preserve"> 2.5 </v>
      </c>
      <c r="C14" s="77" t="str">
        <f>'Orçamento Sintético'!D36</f>
        <v>INSTALAÇÕES ELÉTRICAS</v>
      </c>
      <c r="D14" s="27">
        <v>0</v>
      </c>
      <c r="E14" s="27">
        <v>0.5</v>
      </c>
      <c r="F14" s="27">
        <v>0.5</v>
      </c>
      <c r="G14" s="27">
        <f>SUM(D14:F14)</f>
        <v>1</v>
      </c>
    </row>
    <row r="15" spans="1:7">
      <c r="A15" s="73"/>
      <c r="B15" s="74"/>
      <c r="C15" s="77"/>
      <c r="D15" s="28">
        <f>D14*G15</f>
        <v>0</v>
      </c>
      <c r="E15" s="28">
        <f>E14*G15</f>
        <v>5701.2699999999995</v>
      </c>
      <c r="F15" s="28">
        <f>F14*G15</f>
        <v>5701.2699999999995</v>
      </c>
      <c r="G15" s="29">
        <f>'Orçamento Sintético'!L36</f>
        <v>11402.539999999999</v>
      </c>
    </row>
    <row r="16" spans="1:7">
      <c r="A16" s="73"/>
      <c r="B16" s="74" t="str">
        <f>'Orçamento Sintético'!A54</f>
        <v xml:space="preserve"> 2.6 </v>
      </c>
      <c r="C16" s="77" t="str">
        <f>'Orçamento Sintético'!D54</f>
        <v>SERVIÇOS COMPLEMENTARES</v>
      </c>
      <c r="D16" s="27">
        <v>0</v>
      </c>
      <c r="E16" s="27">
        <v>0</v>
      </c>
      <c r="F16" s="27">
        <v>1</v>
      </c>
      <c r="G16" s="27">
        <f>SUM(D16:F16)</f>
        <v>1</v>
      </c>
    </row>
    <row r="17" spans="1:7">
      <c r="A17" s="73"/>
      <c r="B17" s="74"/>
      <c r="C17" s="77"/>
      <c r="D17" s="28">
        <f>D16*G17</f>
        <v>0</v>
      </c>
      <c r="E17" s="28">
        <f>E16*G17</f>
        <v>0</v>
      </c>
      <c r="F17" s="28">
        <f>F16*G17</f>
        <v>18079.55</v>
      </c>
      <c r="G17" s="29">
        <f>'Orçamento Sintético'!L54</f>
        <v>18079.55</v>
      </c>
    </row>
    <row r="18" spans="1:7">
      <c r="A18" s="73">
        <v>3</v>
      </c>
      <c r="B18" s="73"/>
      <c r="C18" s="76" t="str">
        <f>'Orçamento Sintético'!D62</f>
        <v>ESPAÇO CCR</v>
      </c>
      <c r="D18" s="27"/>
      <c r="E18" s="27"/>
      <c r="F18" s="27"/>
      <c r="G18" s="27"/>
    </row>
    <row r="19" spans="1:7">
      <c r="A19" s="73"/>
      <c r="B19" s="73"/>
      <c r="C19" s="76"/>
      <c r="D19" s="28"/>
      <c r="E19" s="28"/>
      <c r="F19" s="28"/>
      <c r="G19" s="29"/>
    </row>
    <row r="20" spans="1:7">
      <c r="A20" s="73"/>
      <c r="B20" s="74" t="s">
        <v>234</v>
      </c>
      <c r="C20" s="77" t="str">
        <f>'Orçamento Sintético'!D63</f>
        <v>DEMOLIÇÕES E RESTAURAÇÃO</v>
      </c>
      <c r="D20" s="27">
        <v>1</v>
      </c>
      <c r="E20" s="27">
        <v>0</v>
      </c>
      <c r="F20" s="27">
        <v>0</v>
      </c>
      <c r="G20" s="27">
        <f>SUM(D20:F20)</f>
        <v>1</v>
      </c>
    </row>
    <row r="21" spans="1:7">
      <c r="A21" s="73"/>
      <c r="B21" s="74"/>
      <c r="C21" s="77"/>
      <c r="D21" s="28">
        <f>D20*G21</f>
        <v>87.360000000000014</v>
      </c>
      <c r="E21" s="28">
        <f>E20*G21</f>
        <v>0</v>
      </c>
      <c r="F21" s="28">
        <f>F20*G21</f>
        <v>0</v>
      </c>
      <c r="G21" s="29">
        <f>'Orçamento Sintético'!L63</f>
        <v>87.360000000000014</v>
      </c>
    </row>
    <row r="22" spans="1:7">
      <c r="A22" s="73"/>
      <c r="B22" s="74" t="s">
        <v>235</v>
      </c>
      <c r="C22" s="78" t="str">
        <f>'Orçamento Sintético'!D65</f>
        <v>REVESTIMENTOS</v>
      </c>
      <c r="D22" s="27">
        <v>0.8</v>
      </c>
      <c r="E22" s="27">
        <v>0.2</v>
      </c>
      <c r="F22" s="27">
        <v>0</v>
      </c>
      <c r="G22" s="27">
        <f>SUM(D22:F22)</f>
        <v>1</v>
      </c>
    </row>
    <row r="23" spans="1:7">
      <c r="A23" s="73"/>
      <c r="B23" s="74"/>
      <c r="C23" s="77"/>
      <c r="D23" s="28">
        <f>D22*G23</f>
        <v>9422.3040000000001</v>
      </c>
      <c r="E23" s="28">
        <f>E22*G23</f>
        <v>2355.576</v>
      </c>
      <c r="F23" s="28">
        <f>F22*G23</f>
        <v>0</v>
      </c>
      <c r="G23" s="29">
        <f>'Orçamento Sintético'!L65</f>
        <v>11777.88</v>
      </c>
    </row>
    <row r="24" spans="1:7">
      <c r="A24" s="73"/>
      <c r="B24" s="74" t="s">
        <v>236</v>
      </c>
      <c r="C24" s="77" t="str">
        <f>'Orçamento Sintético'!D70</f>
        <v>PINTURA</v>
      </c>
      <c r="D24" s="27">
        <v>0</v>
      </c>
      <c r="E24" s="27">
        <v>1</v>
      </c>
      <c r="F24" s="27">
        <v>0</v>
      </c>
      <c r="G24" s="27">
        <f>SUM(D24:F24)</f>
        <v>1</v>
      </c>
    </row>
    <row r="25" spans="1:7">
      <c r="A25" s="73"/>
      <c r="B25" s="74"/>
      <c r="C25" s="77"/>
      <c r="D25" s="28">
        <f>D24*G25</f>
        <v>0</v>
      </c>
      <c r="E25" s="28">
        <f>E24*G25</f>
        <v>1877.4399999999996</v>
      </c>
      <c r="F25" s="28">
        <f>F24*G25</f>
        <v>0</v>
      </c>
      <c r="G25" s="29">
        <f>'Orçamento Sintético'!L70</f>
        <v>1877.4399999999996</v>
      </c>
    </row>
    <row r="26" spans="1:7">
      <c r="A26" s="73"/>
      <c r="B26" s="74" t="s">
        <v>237</v>
      </c>
      <c r="C26" s="77" t="str">
        <f>'Orçamento Sintético'!D75</f>
        <v>SERVIÇOS COMPLEMENTARES</v>
      </c>
      <c r="D26" s="27">
        <v>0</v>
      </c>
      <c r="E26" s="27">
        <v>1</v>
      </c>
      <c r="F26" s="27">
        <v>0</v>
      </c>
      <c r="G26" s="27">
        <f>SUM(D26:F26)</f>
        <v>1</v>
      </c>
    </row>
    <row r="27" spans="1:7">
      <c r="A27" s="73"/>
      <c r="B27" s="74"/>
      <c r="C27" s="77"/>
      <c r="D27" s="28">
        <f>D26*G27</f>
        <v>0</v>
      </c>
      <c r="E27" s="28">
        <f>E26*G27</f>
        <v>10957.76</v>
      </c>
      <c r="F27" s="28">
        <f>F26*G27</f>
        <v>0</v>
      </c>
      <c r="G27" s="29">
        <f>'Orçamento Sintético'!L75</f>
        <v>10957.76</v>
      </c>
    </row>
    <row r="28" spans="1:7">
      <c r="B28" s="30"/>
      <c r="C28" s="30"/>
      <c r="D28" s="31">
        <f>D4+D7+D9+D11+D13+D15+D17+D21+D23+D25+D27</f>
        <v>37728.370999999999</v>
      </c>
      <c r="E28" s="31">
        <f>E4+E7+E9+E11+E13+E15+E17+E21+E23+E25+E27</f>
        <v>52597.627</v>
      </c>
      <c r="F28" s="31">
        <f>F4+F7+F9+F11+F13+F15+F17+F21+F23+F25+F27</f>
        <v>75000.652000000002</v>
      </c>
      <c r="G28" s="31">
        <f>G4+G7+G9+G11+G13+G15+G17+G21+G23+G25+G27</f>
        <v>165326.65</v>
      </c>
    </row>
    <row r="29" spans="1:7">
      <c r="B29" s="75" t="s">
        <v>229</v>
      </c>
      <c r="C29" s="75"/>
      <c r="D29" s="32"/>
      <c r="E29" s="32"/>
      <c r="F29" s="32"/>
      <c r="G29" s="33">
        <f>SUM(D28:F28)</f>
        <v>165326.65</v>
      </c>
    </row>
  </sheetData>
  <mergeCells count="38">
    <mergeCell ref="C8:C9"/>
    <mergeCell ref="B1:F1"/>
    <mergeCell ref="B3:B4"/>
    <mergeCell ref="C3:C4"/>
    <mergeCell ref="B6:B7"/>
    <mergeCell ref="C6:C7"/>
    <mergeCell ref="C10:C11"/>
    <mergeCell ref="B12:B13"/>
    <mergeCell ref="C12:C13"/>
    <mergeCell ref="B26:B27"/>
    <mergeCell ref="C26:C27"/>
    <mergeCell ref="B29:C29"/>
    <mergeCell ref="B18:B19"/>
    <mergeCell ref="C18:C19"/>
    <mergeCell ref="B14:B15"/>
    <mergeCell ref="C14:C15"/>
    <mergeCell ref="B16:B17"/>
    <mergeCell ref="C16:C17"/>
    <mergeCell ref="B20:B21"/>
    <mergeCell ref="C20:C21"/>
    <mergeCell ref="C24:C25"/>
    <mergeCell ref="B22:B23"/>
    <mergeCell ref="C22:C23"/>
    <mergeCell ref="A18:A19"/>
    <mergeCell ref="A26:A27"/>
    <mergeCell ref="A24:A25"/>
    <mergeCell ref="B24:B25"/>
    <mergeCell ref="A3:A4"/>
    <mergeCell ref="A6:A7"/>
    <mergeCell ref="A8:A9"/>
    <mergeCell ref="A10:A11"/>
    <mergeCell ref="A12:A13"/>
    <mergeCell ref="A14:A15"/>
    <mergeCell ref="A22:A23"/>
    <mergeCell ref="A20:A21"/>
    <mergeCell ref="A16:A17"/>
    <mergeCell ref="B10:B11"/>
    <mergeCell ref="B8:B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 Sintético</vt:lpstr>
      <vt:lpstr>Cronograma Físico-Financeiro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Manut</cp:lastModifiedBy>
  <cp:revision>0</cp:revision>
  <dcterms:created xsi:type="dcterms:W3CDTF">2021-10-01T12:55:33Z</dcterms:created>
  <dcterms:modified xsi:type="dcterms:W3CDTF">2022-01-31T11:43:40Z</dcterms:modified>
</cp:coreProperties>
</file>